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SO 000 - Ostatní..." sheetId="2" r:id="rId2"/>
    <sheet name="SO 111 - SO 111 - Komunik..." sheetId="3" r:id="rId3"/>
    <sheet name="SO 201.1 - SO 201.1 - Láv..." sheetId="4" r:id="rId4"/>
    <sheet name="SO 201.2 - SO 201.2 - Osv..." sheetId="5" r:id="rId5"/>
    <sheet name="SO 391 - SO 391 - Úprava 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000 - SO 000 - Ostatní...'!$C$116:$K$156</definedName>
    <definedName name="_xlnm.Print_Area" localSheetId="1">'SO 000 - SO 000 - Ostatní...'!$C$4:$J$76,'SO 000 - SO 000 - Ostatní...'!$C$82:$J$98,'SO 000 - SO 000 - Ostatní...'!$C$104:$K$156</definedName>
    <definedName name="_xlnm.Print_Titles" localSheetId="1">'SO 000 - SO 000 - Ostatní...'!$116:$116</definedName>
    <definedName name="_xlnm._FilterDatabase" localSheetId="2" hidden="1">'SO 111 - SO 111 - Komunik...'!$C$121:$K$184</definedName>
    <definedName name="_xlnm.Print_Area" localSheetId="2">'SO 111 - SO 111 - Komunik...'!$C$4:$J$76,'SO 111 - SO 111 - Komunik...'!$C$82:$J$103,'SO 111 - SO 111 - Komunik...'!$C$109:$K$184</definedName>
    <definedName name="_xlnm.Print_Titles" localSheetId="2">'SO 111 - SO 111 - Komunik...'!$121:$121</definedName>
    <definedName name="_xlnm._FilterDatabase" localSheetId="3" hidden="1">'SO 201.1 - SO 201.1 - Láv...'!$C$129:$K$594</definedName>
    <definedName name="_xlnm.Print_Area" localSheetId="3">'SO 201.1 - SO 201.1 - Láv...'!$C$4:$J$76,'SO 201.1 - SO 201.1 - Láv...'!$C$82:$J$111,'SO 201.1 - SO 201.1 - Láv...'!$C$117:$K$594</definedName>
    <definedName name="_xlnm.Print_Titles" localSheetId="3">'SO 201.1 - SO 201.1 - Láv...'!$129:$129</definedName>
    <definedName name="_xlnm._FilterDatabase" localSheetId="4" hidden="1">'SO 201.2 - SO 201.2 - Osv...'!$C$126:$K$207</definedName>
    <definedName name="_xlnm.Print_Area" localSheetId="4">'SO 201.2 - SO 201.2 - Osv...'!$C$4:$J$76,'SO 201.2 - SO 201.2 - Osv...'!$C$82:$J$108,'SO 201.2 - SO 201.2 - Osv...'!$C$114:$K$207</definedName>
    <definedName name="_xlnm.Print_Titles" localSheetId="4">'SO 201.2 - SO 201.2 - Osv...'!$126:$126</definedName>
    <definedName name="_xlnm._FilterDatabase" localSheetId="5" hidden="1">'SO 391 - SO 391 - Úprava ...'!$C$119:$K$186</definedName>
    <definedName name="_xlnm.Print_Area" localSheetId="5">'SO 391 - SO 391 - Úprava ...'!$C$4:$J$76,'SO 391 - SO 391 - Úprava ...'!$C$82:$J$101,'SO 391 - SO 391 - Úprava ...'!$C$107:$K$186</definedName>
    <definedName name="_xlnm.Print_Titles" localSheetId="5">'SO 391 - SO 391 - Úprava ...'!$119:$119</definedName>
    <definedName name="_xlnm.Print_Area" localSheetId="6">'Seznam figur'!$C$4:$G$361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117"/>
  <c r="J17"/>
  <c r="J12"/>
  <c r="J114"/>
  <c r="E7"/>
  <c r="E110"/>
  <c i="5" r="J37"/>
  <c r="J36"/>
  <c i="1" r="AY98"/>
  <c i="5" r="J35"/>
  <c i="1" r="AX98"/>
  <c i="5" r="BI207"/>
  <c r="BH207"/>
  <c r="BG207"/>
  <c r="BF207"/>
  <c r="T207"/>
  <c r="T206"/>
  <c r="T205"/>
  <c r="R207"/>
  <c r="R206"/>
  <c r="R205"/>
  <c r="P207"/>
  <c r="P206"/>
  <c r="P205"/>
  <c r="BI203"/>
  <c r="BH203"/>
  <c r="BG203"/>
  <c r="BF203"/>
  <c r="T203"/>
  <c r="T202"/>
  <c r="R203"/>
  <c r="R202"/>
  <c r="P203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4" r="J37"/>
  <c r="J36"/>
  <c i="1" r="AY97"/>
  <c i="4" r="J35"/>
  <c i="1" r="AX97"/>
  <c i="4" r="BI590"/>
  <c r="BH590"/>
  <c r="BG590"/>
  <c r="BF590"/>
  <c r="T590"/>
  <c r="T589"/>
  <c r="R590"/>
  <c r="R589"/>
  <c r="P590"/>
  <c r="P589"/>
  <c r="BI585"/>
  <c r="BH585"/>
  <c r="BG585"/>
  <c r="BF585"/>
  <c r="T585"/>
  <c r="T584"/>
  <c r="R585"/>
  <c r="R584"/>
  <c r="P585"/>
  <c r="P584"/>
  <c r="BI582"/>
  <c r="BH582"/>
  <c r="BG582"/>
  <c r="BF582"/>
  <c r="T582"/>
  <c r="R582"/>
  <c r="P582"/>
  <c r="BI577"/>
  <c r="BH577"/>
  <c r="BG577"/>
  <c r="BF577"/>
  <c r="T577"/>
  <c r="R577"/>
  <c r="P577"/>
  <c r="BI575"/>
  <c r="BH575"/>
  <c r="BG575"/>
  <c r="BF575"/>
  <c r="T575"/>
  <c r="R575"/>
  <c r="P575"/>
  <c r="BI569"/>
  <c r="BH569"/>
  <c r="BG569"/>
  <c r="BF569"/>
  <c r="T569"/>
  <c r="R569"/>
  <c r="P569"/>
  <c r="BI567"/>
  <c r="BH567"/>
  <c r="BG567"/>
  <c r="BF567"/>
  <c r="T567"/>
  <c r="R567"/>
  <c r="P567"/>
  <c r="BI563"/>
  <c r="BH563"/>
  <c r="BG563"/>
  <c r="BF563"/>
  <c r="T563"/>
  <c r="R563"/>
  <c r="P563"/>
  <c r="BI560"/>
  <c r="BH560"/>
  <c r="BG560"/>
  <c r="BF560"/>
  <c r="T560"/>
  <c r="R560"/>
  <c r="P560"/>
  <c r="BI556"/>
  <c r="BH556"/>
  <c r="BG556"/>
  <c r="BF556"/>
  <c r="T556"/>
  <c r="R556"/>
  <c r="P556"/>
  <c r="BI553"/>
  <c r="BH553"/>
  <c r="BG553"/>
  <c r="BF553"/>
  <c r="T553"/>
  <c r="R553"/>
  <c r="P553"/>
  <c r="BI547"/>
  <c r="BH547"/>
  <c r="BG547"/>
  <c r="BF547"/>
  <c r="T547"/>
  <c r="R547"/>
  <c r="P547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3"/>
  <c r="BH533"/>
  <c r="BG533"/>
  <c r="BF533"/>
  <c r="T533"/>
  <c r="T532"/>
  <c r="R533"/>
  <c r="R532"/>
  <c r="P533"/>
  <c r="P532"/>
  <c r="BI528"/>
  <c r="BH528"/>
  <c r="BG528"/>
  <c r="BF528"/>
  <c r="T528"/>
  <c r="R528"/>
  <c r="P528"/>
  <c r="BI525"/>
  <c r="BH525"/>
  <c r="BG525"/>
  <c r="BF525"/>
  <c r="T525"/>
  <c r="R525"/>
  <c r="P525"/>
  <c r="BI521"/>
  <c r="BH521"/>
  <c r="BG521"/>
  <c r="BF521"/>
  <c r="T521"/>
  <c r="R521"/>
  <c r="P521"/>
  <c r="BI519"/>
  <c r="BH519"/>
  <c r="BG519"/>
  <c r="BF519"/>
  <c r="T519"/>
  <c r="R519"/>
  <c r="P519"/>
  <c r="BI515"/>
  <c r="BH515"/>
  <c r="BG515"/>
  <c r="BF515"/>
  <c r="T515"/>
  <c r="R515"/>
  <c r="P515"/>
  <c r="BI513"/>
  <c r="BH513"/>
  <c r="BG513"/>
  <c r="BF513"/>
  <c r="T513"/>
  <c r="R513"/>
  <c r="P513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6"/>
  <c r="BH496"/>
  <c r="BG496"/>
  <c r="BF496"/>
  <c r="T496"/>
  <c r="R496"/>
  <c r="P496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8"/>
  <c r="BH478"/>
  <c r="BG478"/>
  <c r="BF478"/>
  <c r="T478"/>
  <c r="R478"/>
  <c r="P478"/>
  <c r="BI473"/>
  <c r="BH473"/>
  <c r="BG473"/>
  <c r="BF473"/>
  <c r="T473"/>
  <c r="R473"/>
  <c r="P473"/>
  <c r="BI468"/>
  <c r="BH468"/>
  <c r="BG468"/>
  <c r="BF468"/>
  <c r="T468"/>
  <c r="R468"/>
  <c r="P468"/>
  <c r="BI465"/>
  <c r="BH465"/>
  <c r="BG465"/>
  <c r="BF465"/>
  <c r="T465"/>
  <c r="R465"/>
  <c r="P465"/>
  <c r="BI464"/>
  <c r="BH464"/>
  <c r="BG464"/>
  <c r="BF464"/>
  <c r="T464"/>
  <c r="R464"/>
  <c r="P464"/>
  <c r="BI460"/>
  <c r="BH460"/>
  <c r="BG460"/>
  <c r="BF460"/>
  <c r="T460"/>
  <c r="R460"/>
  <c r="P460"/>
  <c r="BI459"/>
  <c r="BH459"/>
  <c r="BG459"/>
  <c r="BF459"/>
  <c r="T459"/>
  <c r="R459"/>
  <c r="P459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1"/>
  <c r="BH441"/>
  <c r="BG441"/>
  <c r="BF441"/>
  <c r="T441"/>
  <c r="T440"/>
  <c r="R441"/>
  <c r="R440"/>
  <c r="P441"/>
  <c r="P440"/>
  <c r="BI435"/>
  <c r="BH435"/>
  <c r="BG435"/>
  <c r="BF435"/>
  <c r="T435"/>
  <c r="R435"/>
  <c r="P435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6"/>
  <c r="BH416"/>
  <c r="BG416"/>
  <c r="BF416"/>
  <c r="T416"/>
  <c r="R416"/>
  <c r="P416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7"/>
  <c r="BH397"/>
  <c r="BG397"/>
  <c r="BF397"/>
  <c r="T397"/>
  <c r="R397"/>
  <c r="P397"/>
  <c r="BI394"/>
  <c r="BH394"/>
  <c r="BG394"/>
  <c r="BF394"/>
  <c r="T394"/>
  <c r="R394"/>
  <c r="P394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5"/>
  <c r="BH195"/>
  <c r="BG195"/>
  <c r="BF195"/>
  <c r="T195"/>
  <c r="R195"/>
  <c r="P195"/>
  <c r="BI193"/>
  <c r="BH193"/>
  <c r="BG193"/>
  <c r="BF193"/>
  <c r="T193"/>
  <c r="R193"/>
  <c r="P193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J126"/>
  <c r="F126"/>
  <c r="F124"/>
  <c r="E122"/>
  <c r="J91"/>
  <c r="F91"/>
  <c r="F89"/>
  <c r="E87"/>
  <c r="J24"/>
  <c r="E24"/>
  <c r="J127"/>
  <c r="J23"/>
  <c r="J18"/>
  <c r="E18"/>
  <c r="F92"/>
  <c r="J17"/>
  <c r="J12"/>
  <c r="J124"/>
  <c r="E7"/>
  <c r="E120"/>
  <c i="3" r="J37"/>
  <c r="J36"/>
  <c i="1" r="AY96"/>
  <c i="3" r="J35"/>
  <c i="1" r="AX96"/>
  <c i="3"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85"/>
  <c i="2" r="J37"/>
  <c r="J36"/>
  <c i="1" r="AY95"/>
  <c i="2" r="J35"/>
  <c i="1" r="AX95"/>
  <c i="2"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111"/>
  <c r="E7"/>
  <c r="E85"/>
  <c i="1" r="L90"/>
  <c r="AM90"/>
  <c r="AM89"/>
  <c r="L89"/>
  <c r="AM87"/>
  <c r="L87"/>
  <c r="L85"/>
  <c r="L84"/>
  <c i="2" r="BK153"/>
  <c r="J149"/>
  <c r="BK143"/>
  <c r="J121"/>
  <c r="BK125"/>
  <c r="J129"/>
  <c i="3" r="BK171"/>
  <c r="J169"/>
  <c r="J165"/>
  <c r="J178"/>
  <c r="J132"/>
  <c r="J154"/>
  <c r="BK184"/>
  <c r="J148"/>
  <c i="4" r="J536"/>
  <c r="J403"/>
  <c r="BK350"/>
  <c r="BK291"/>
  <c r="BK205"/>
  <c r="J174"/>
  <c r="BK569"/>
  <c r="BK536"/>
  <c r="J460"/>
  <c r="J382"/>
  <c r="BK321"/>
  <c r="J256"/>
  <c r="J169"/>
  <c r="J575"/>
  <c r="J544"/>
  <c r="BK496"/>
  <c r="BK435"/>
  <c r="BK363"/>
  <c r="BK273"/>
  <c r="J209"/>
  <c r="BK187"/>
  <c r="BK139"/>
  <c r="J569"/>
  <c r="J465"/>
  <c r="J377"/>
  <c r="BK315"/>
  <c r="BK261"/>
  <c r="BK148"/>
  <c r="BK478"/>
  <c r="BK426"/>
  <c r="BK394"/>
  <c r="J315"/>
  <c r="BK246"/>
  <c r="J177"/>
  <c r="J582"/>
  <c r="J519"/>
  <c r="BK416"/>
  <c r="BK342"/>
  <c r="J296"/>
  <c r="J219"/>
  <c r="J148"/>
  <c i="5" r="J164"/>
  <c r="BK186"/>
  <c r="J145"/>
  <c r="J185"/>
  <c r="J167"/>
  <c r="J133"/>
  <c r="BK198"/>
  <c r="BK181"/>
  <c r="BK167"/>
  <c r="BK162"/>
  <c r="BK150"/>
  <c r="J140"/>
  <c r="BK193"/>
  <c r="J183"/>
  <c r="J162"/>
  <c r="J152"/>
  <c r="J195"/>
  <c r="BK176"/>
  <c r="BK160"/>
  <c r="J136"/>
  <c i="6" r="J174"/>
  <c r="BK156"/>
  <c r="J123"/>
  <c r="BK170"/>
  <c r="J144"/>
  <c r="J134"/>
  <c r="BK168"/>
  <c r="BK128"/>
  <c r="BK150"/>
  <c r="J138"/>
  <c i="2" r="BK155"/>
  <c r="BK149"/>
  <c r="J143"/>
  <c r="BK129"/>
  <c r="BK141"/>
  <c r="J131"/>
  <c r="J137"/>
  <c r="BK121"/>
  <c i="3" r="J125"/>
  <c r="J145"/>
  <c r="J184"/>
  <c r="BK157"/>
  <c r="BK175"/>
  <c r="J152"/>
  <c r="BK152"/>
  <c r="BK143"/>
  <c i="4" r="J533"/>
  <c r="BK418"/>
  <c r="J317"/>
  <c r="J273"/>
  <c r="BK252"/>
  <c r="BK202"/>
  <c r="BK154"/>
  <c r="J563"/>
  <c r="BK500"/>
  <c r="BK397"/>
  <c r="BK367"/>
  <c r="J252"/>
  <c r="J151"/>
  <c r="BK556"/>
  <c r="J540"/>
  <c r="J483"/>
  <c r="BK450"/>
  <c r="J394"/>
  <c r="BK334"/>
  <c r="BK267"/>
  <c r="J205"/>
  <c r="J142"/>
  <c r="J556"/>
  <c r="J487"/>
  <c r="J446"/>
  <c r="J380"/>
  <c r="J359"/>
  <c r="J283"/>
  <c r="J202"/>
  <c r="J504"/>
  <c r="J430"/>
  <c r="BK403"/>
  <c r="BK346"/>
  <c r="BK302"/>
  <c r="BK276"/>
  <c r="J215"/>
  <c r="J160"/>
  <c r="BK575"/>
  <c r="BK473"/>
  <c r="J407"/>
  <c r="BK323"/>
  <c r="BK242"/>
  <c i="5" r="BK196"/>
  <c r="J160"/>
  <c r="J196"/>
  <c r="BK169"/>
  <c r="BK133"/>
  <c r="BK171"/>
  <c r="BK153"/>
  <c i="6" r="J182"/>
  <c r="J168"/>
  <c r="BK131"/>
  <c r="BK186"/>
  <c r="J148"/>
  <c r="BK176"/>
  <c r="J150"/>
  <c r="J172"/>
  <c r="BK142"/>
  <c i="2" r="J155"/>
  <c r="BK147"/>
  <c r="BK133"/>
  <c r="BK131"/>
  <c r="BK127"/>
  <c r="BK123"/>
  <c i="3" r="J173"/>
  <c r="BK178"/>
  <c r="BK169"/>
  <c r="J134"/>
  <c r="J171"/>
  <c r="BK134"/>
  <c r="BK161"/>
  <c r="J175"/>
  <c r="BK145"/>
  <c r="BK129"/>
  <c i="4" r="BK468"/>
  <c r="J367"/>
  <c r="J311"/>
  <c r="J267"/>
  <c r="BK219"/>
  <c r="BK160"/>
  <c r="BK567"/>
  <c r="BK533"/>
  <c r="J435"/>
  <c r="J369"/>
  <c r="J323"/>
  <c r="J248"/>
  <c r="J195"/>
  <c r="BK142"/>
  <c r="BK563"/>
  <c r="J513"/>
  <c r="J478"/>
  <c r="J416"/>
  <c r="J330"/>
  <c r="J261"/>
  <c r="BK193"/>
  <c r="J163"/>
  <c r="BK577"/>
  <c r="J496"/>
  <c r="J459"/>
  <c r="BK389"/>
  <c r="J373"/>
  <c r="BK229"/>
  <c r="J193"/>
  <c r="BK491"/>
  <c r="BK441"/>
  <c r="BK373"/>
  <c r="J321"/>
  <c r="BK287"/>
  <c r="J240"/>
  <c r="J182"/>
  <c r="J157"/>
  <c r="BK544"/>
  <c r="BK513"/>
  <c r="BK464"/>
  <c r="BK377"/>
  <c r="BK317"/>
  <c r="BK240"/>
  <c i="5" r="J207"/>
  <c r="J177"/>
  <c r="J151"/>
  <c r="J179"/>
  <c r="BK207"/>
  <c r="J187"/>
  <c r="BK177"/>
  <c r="BK145"/>
  <c r="J130"/>
  <c r="BK183"/>
  <c r="J176"/>
  <c r="BK164"/>
  <c r="J153"/>
  <c r="J143"/>
  <c r="J203"/>
  <c r="J191"/>
  <c r="BK182"/>
  <c r="BK179"/>
  <c r="J171"/>
  <c r="J181"/>
  <c r="BK163"/>
  <c r="BK140"/>
  <c i="6" r="BK172"/>
  <c r="BK152"/>
  <c r="BK174"/>
  <c r="J142"/>
  <c r="BK179"/>
  <c r="J160"/>
  <c r="J186"/>
  <c r="BK144"/>
  <c r="BK134"/>
  <c i="2" r="J151"/>
  <c r="BK145"/>
  <c r="BK119"/>
  <c r="BK137"/>
  <c r="J119"/>
  <c r="J133"/>
  <c i="3" r="J182"/>
  <c r="J127"/>
  <c r="J138"/>
  <c r="BK182"/>
  <c r="BK167"/>
  <c r="J129"/>
  <c r="BK154"/>
  <c r="BK127"/>
  <c r="BK140"/>
  <c i="4" r="J515"/>
  <c r="BK459"/>
  <c r="BK354"/>
  <c r="BK283"/>
  <c r="BK259"/>
  <c r="BK222"/>
  <c r="BK177"/>
  <c r="BK590"/>
  <c r="BK553"/>
  <c r="BK515"/>
  <c r="BK479"/>
  <c r="BK326"/>
  <c r="J306"/>
  <c r="BK235"/>
  <c r="J577"/>
  <c r="J553"/>
  <c r="BK519"/>
  <c r="BK460"/>
  <c r="BK407"/>
  <c r="J342"/>
  <c r="J259"/>
  <c r="BK195"/>
  <c r="BK174"/>
  <c r="BK133"/>
  <c r="J547"/>
  <c r="BK483"/>
  <c r="J422"/>
  <c r="BK385"/>
  <c r="J302"/>
  <c r="J246"/>
  <c r="BK225"/>
  <c r="BK136"/>
  <c r="BK465"/>
  <c r="BK411"/>
  <c r="J338"/>
  <c r="BK256"/>
  <c r="BK163"/>
  <c r="BK585"/>
  <c r="BK525"/>
  <c r="J468"/>
  <c r="J397"/>
  <c r="BK306"/>
  <c r="J187"/>
  <c r="J139"/>
  <c i="5" r="J193"/>
  <c r="BK152"/>
  <c r="BK185"/>
  <c r="BK148"/>
  <c r="BK191"/>
  <c r="BK172"/>
  <c r="BK143"/>
  <c r="BK200"/>
  <c r="J189"/>
  <c r="J180"/>
  <c r="J170"/>
  <c r="J158"/>
  <c r="J148"/>
  <c r="BK187"/>
  <c r="BK180"/>
  <c r="BK174"/>
  <c r="J163"/>
  <c r="BK158"/>
  <c r="J198"/>
  <c r="J182"/>
  <c r="J169"/>
  <c r="J150"/>
  <c r="BK130"/>
  <c i="6" r="J170"/>
  <c r="BK125"/>
  <c r="J179"/>
  <c r="BK160"/>
  <c r="J128"/>
  <c r="BK163"/>
  <c r="BK148"/>
  <c r="J146"/>
  <c r="J131"/>
  <c i="2" r="BK151"/>
  <c r="J147"/>
  <c r="J141"/>
  <c r="J125"/>
  <c r="J139"/>
  <c i="1" r="AS94"/>
  <c i="3" r="J180"/>
  <c r="BK136"/>
  <c r="BK173"/>
  <c r="J140"/>
  <c r="J167"/>
  <c r="BK132"/>
  <c r="J150"/>
  <c r="BK138"/>
  <c i="4" r="BK504"/>
  <c r="J454"/>
  <c r="BK359"/>
  <c r="BK338"/>
  <c r="J271"/>
  <c r="J242"/>
  <c r="BK182"/>
  <c r="J136"/>
  <c r="J560"/>
  <c r="J528"/>
  <c r="BK430"/>
  <c r="J363"/>
  <c r="BK311"/>
  <c r="J229"/>
  <c r="BK157"/>
  <c r="J567"/>
  <c r="BK528"/>
  <c r="BK487"/>
  <c r="BK454"/>
  <c r="BK369"/>
  <c r="J276"/>
  <c r="J233"/>
  <c r="J166"/>
  <c r="J585"/>
  <c r="BK521"/>
  <c r="J411"/>
  <c r="BK330"/>
  <c r="BK271"/>
  <c r="BK151"/>
  <c r="BK446"/>
  <c r="J389"/>
  <c r="BK328"/>
  <c r="BK278"/>
  <c r="J222"/>
  <c r="BK169"/>
  <c r="J145"/>
  <c r="BK547"/>
  <c r="J521"/>
  <c r="J426"/>
  <c r="J346"/>
  <c r="J278"/>
  <c r="BK233"/>
  <c r="BK180"/>
  <c i="5" r="BK195"/>
  <c r="BK203"/>
  <c r="BK151"/>
  <c r="BK189"/>
  <c r="BK170"/>
  <c i="6" r="BK146"/>
  <c r="J176"/>
  <c r="J140"/>
  <c r="BK182"/>
  <c r="J152"/>
  <c r="BK166"/>
  <c i="2" r="J153"/>
  <c r="J145"/>
  <c r="BK139"/>
  <c r="J127"/>
  <c r="J135"/>
  <c r="BK135"/>
  <c r="J123"/>
  <c i="3" r="J143"/>
  <c r="J157"/>
  <c r="J161"/>
  <c r="BK180"/>
  <c r="BK150"/>
  <c r="BK125"/>
  <c r="BK148"/>
  <c r="BK165"/>
  <c r="J136"/>
  <c i="4" r="J473"/>
  <c r="BK380"/>
  <c r="BK296"/>
  <c r="BK248"/>
  <c r="BK166"/>
  <c r="BK582"/>
  <c r="BK540"/>
  <c r="J491"/>
  <c r="J385"/>
  <c r="J350"/>
  <c r="J287"/>
  <c r="BK209"/>
  <c r="BK145"/>
  <c r="BK560"/>
  <c r="J525"/>
  <c r="J479"/>
  <c r="J441"/>
  <c r="J354"/>
  <c r="J328"/>
  <c r="BK215"/>
  <c r="J180"/>
  <c r="J590"/>
  <c r="BK508"/>
  <c r="J450"/>
  <c r="J298"/>
  <c r="J235"/>
  <c r="BK211"/>
  <c r="J508"/>
  <c r="J464"/>
  <c r="J418"/>
  <c r="BK382"/>
  <c r="J326"/>
  <c r="BK298"/>
  <c r="J211"/>
  <c r="J133"/>
  <c r="J500"/>
  <c r="BK422"/>
  <c r="J334"/>
  <c r="J291"/>
  <c r="J225"/>
  <c r="J154"/>
  <c i="5" r="J172"/>
  <c r="BK136"/>
  <c r="J174"/>
  <c r="J200"/>
  <c r="J186"/>
  <c i="6" r="J163"/>
  <c r="J166"/>
  <c r="BK138"/>
  <c r="J125"/>
  <c r="BK123"/>
  <c r="J156"/>
  <c r="BK140"/>
  <c i="3" l="1" r="R124"/>
  <c r="T160"/>
  <c i="5" r="R135"/>
  <c r="R134"/>
  <c i="2" r="BK118"/>
  <c r="J118"/>
  <c r="J97"/>
  <c i="3" r="P124"/>
  <c r="R142"/>
  <c r="P177"/>
  <c i="4" r="R132"/>
  <c r="R266"/>
  <c r="P358"/>
  <c r="BK445"/>
  <c r="J445"/>
  <c r="J103"/>
  <c r="P445"/>
  <c r="R445"/>
  <c r="T445"/>
  <c r="P535"/>
  <c i="5" r="P129"/>
  <c r="P128"/>
  <c r="T129"/>
  <c r="T128"/>
  <c r="BK166"/>
  <c r="J166"/>
  <c r="J102"/>
  <c r="P188"/>
  <c r="T188"/>
  <c i="2" r="P118"/>
  <c r="P117"/>
  <c i="1" r="AU95"/>
  <c i="3" r="T124"/>
  <c r="T142"/>
  <c r="R177"/>
  <c i="4" r="BK132"/>
  <c r="P201"/>
  <c r="R201"/>
  <c r="R358"/>
  <c r="R453"/>
  <c r="T535"/>
  <c r="R568"/>
  <c i="5" r="BK129"/>
  <c r="J129"/>
  <c r="J98"/>
  <c r="R129"/>
  <c r="R128"/>
  <c r="P166"/>
  <c r="BK192"/>
  <c r="J192"/>
  <c r="J104"/>
  <c i="6" r="BK122"/>
  <c i="3" r="BK142"/>
  <c r="J142"/>
  <c r="J99"/>
  <c r="P160"/>
  <c r="T177"/>
  <c i="4" r="BK201"/>
  <c r="J201"/>
  <c r="J99"/>
  <c r="T201"/>
  <c r="BK358"/>
  <c r="J358"/>
  <c r="J101"/>
  <c r="T453"/>
  <c r="P568"/>
  <c i="5" r="P135"/>
  <c r="P134"/>
  <c r="T166"/>
  <c r="P192"/>
  <c i="6" r="P122"/>
  <c i="2" r="T118"/>
  <c r="T117"/>
  <c i="3" r="BK124"/>
  <c r="J124"/>
  <c r="J98"/>
  <c r="BK160"/>
  <c r="J160"/>
  <c r="J100"/>
  <c r="BK177"/>
  <c r="J177"/>
  <c r="J101"/>
  <c i="4" r="T132"/>
  <c r="P266"/>
  <c r="T266"/>
  <c r="BK453"/>
  <c r="J453"/>
  <c r="J104"/>
  <c r="R535"/>
  <c r="R534"/>
  <c i="5" r="T135"/>
  <c r="T134"/>
  <c r="BK188"/>
  <c r="J188"/>
  <c r="J103"/>
  <c r="R192"/>
  <c i="6" r="T122"/>
  <c i="2" r="R118"/>
  <c r="R117"/>
  <c i="3" r="P142"/>
  <c r="R160"/>
  <c i="4" r="P132"/>
  <c r="BK266"/>
  <c r="J266"/>
  <c r="J100"/>
  <c r="T358"/>
  <c r="P453"/>
  <c r="BK535"/>
  <c r="J535"/>
  <c r="J107"/>
  <c r="BK568"/>
  <c r="J568"/>
  <c r="J108"/>
  <c r="T568"/>
  <c i="5" r="BK135"/>
  <c r="J135"/>
  <c r="J100"/>
  <c r="R166"/>
  <c r="R165"/>
  <c r="R188"/>
  <c r="T192"/>
  <c i="6" r="R122"/>
  <c r="R121"/>
  <c r="R120"/>
  <c r="BK178"/>
  <c r="J178"/>
  <c r="J99"/>
  <c r="P178"/>
  <c r="R178"/>
  <c r="T178"/>
  <c i="4" r="BK440"/>
  <c r="J440"/>
  <c r="J102"/>
  <c r="BK532"/>
  <c r="J532"/>
  <c r="J105"/>
  <c r="BK584"/>
  <c r="J584"/>
  <c r="J109"/>
  <c r="BK589"/>
  <c r="J589"/>
  <c r="J110"/>
  <c i="5" r="BK202"/>
  <c r="J202"/>
  <c r="J105"/>
  <c r="BK206"/>
  <c r="J206"/>
  <c r="J107"/>
  <c i="3" r="BK183"/>
  <c r="J183"/>
  <c r="J102"/>
  <c i="6" r="BK185"/>
  <c r="J185"/>
  <c r="J100"/>
  <c r="J89"/>
  <c r="BE123"/>
  <c r="BE146"/>
  <c r="BE150"/>
  <c r="BE152"/>
  <c r="BE156"/>
  <c r="BE160"/>
  <c r="BE179"/>
  <c r="BE186"/>
  <c r="E85"/>
  <c r="F92"/>
  <c r="BE128"/>
  <c r="BE131"/>
  <c r="BE140"/>
  <c r="BE170"/>
  <c r="BE172"/>
  <c r="BE174"/>
  <c r="J117"/>
  <c r="BE125"/>
  <c r="BE134"/>
  <c r="BE144"/>
  <c r="BE166"/>
  <c r="BE168"/>
  <c r="BE182"/>
  <c r="BE138"/>
  <c r="BE142"/>
  <c r="BE148"/>
  <c r="BE163"/>
  <c r="BE176"/>
  <c i="5" r="J89"/>
  <c r="BE151"/>
  <c r="BE152"/>
  <c r="BE158"/>
  <c r="BE162"/>
  <c r="BE167"/>
  <c r="BE170"/>
  <c r="BE174"/>
  <c r="BE185"/>
  <c r="BE193"/>
  <c i="4" r="BK534"/>
  <c r="J534"/>
  <c r="J106"/>
  <c i="5" r="E85"/>
  <c r="BE130"/>
  <c r="BE140"/>
  <c r="BE164"/>
  <c r="BE172"/>
  <c r="BE181"/>
  <c r="BE186"/>
  <c r="BE189"/>
  <c r="BE195"/>
  <c r="BE198"/>
  <c r="F92"/>
  <c r="BE136"/>
  <c r="BE145"/>
  <c r="BE160"/>
  <c r="BE169"/>
  <c r="BE182"/>
  <c r="BE187"/>
  <c i="4" r="J132"/>
  <c r="J98"/>
  <c i="5" r="BE153"/>
  <c r="BE171"/>
  <c r="BE179"/>
  <c r="BE183"/>
  <c r="BE196"/>
  <c r="BE203"/>
  <c r="BE207"/>
  <c r="BE143"/>
  <c r="BE150"/>
  <c r="BE177"/>
  <c r="BE200"/>
  <c r="BE133"/>
  <c r="BE148"/>
  <c r="BE163"/>
  <c r="BE176"/>
  <c r="BE180"/>
  <c r="BE191"/>
  <c i="4" r="J92"/>
  <c r="BE142"/>
  <c r="BE145"/>
  <c r="BE177"/>
  <c r="BE195"/>
  <c r="BE215"/>
  <c r="BE222"/>
  <c r="BE267"/>
  <c r="BE276"/>
  <c r="BE315"/>
  <c r="BE321"/>
  <c r="BE328"/>
  <c r="BE330"/>
  <c r="BE373"/>
  <c r="BE389"/>
  <c r="BE411"/>
  <c r="BE450"/>
  <c r="BE479"/>
  <c r="BE483"/>
  <c r="BE515"/>
  <c r="BE556"/>
  <c r="BE560"/>
  <c r="BE569"/>
  <c r="E85"/>
  <c r="BE193"/>
  <c r="BE202"/>
  <c r="BE219"/>
  <c r="BE252"/>
  <c r="BE259"/>
  <c r="BE271"/>
  <c r="BE273"/>
  <c r="BE283"/>
  <c r="BE296"/>
  <c r="BE306"/>
  <c r="BE311"/>
  <c r="BE342"/>
  <c r="BE350"/>
  <c r="BE369"/>
  <c r="BE380"/>
  <c r="BE435"/>
  <c r="BE513"/>
  <c r="J89"/>
  <c r="BE160"/>
  <c r="BE187"/>
  <c r="BE242"/>
  <c r="BE248"/>
  <c r="BE338"/>
  <c r="BE354"/>
  <c r="BE382"/>
  <c r="BE407"/>
  <c r="BE430"/>
  <c r="BE460"/>
  <c r="BE464"/>
  <c r="BE491"/>
  <c r="BE504"/>
  <c r="BE519"/>
  <c r="BE533"/>
  <c r="BE540"/>
  <c r="BE553"/>
  <c r="BE563"/>
  <c r="BE567"/>
  <c r="BE582"/>
  <c r="BE157"/>
  <c r="BE182"/>
  <c r="BE225"/>
  <c r="BE229"/>
  <c r="BE256"/>
  <c r="BE326"/>
  <c r="BE367"/>
  <c r="BE377"/>
  <c r="BE385"/>
  <c r="BE403"/>
  <c r="BE446"/>
  <c r="BE459"/>
  <c r="BE468"/>
  <c r="BE473"/>
  <c r="BE500"/>
  <c r="BE508"/>
  <c r="BE536"/>
  <c r="BE547"/>
  <c r="BE575"/>
  <c r="BE590"/>
  <c i="3" r="BK123"/>
  <c r="BK122"/>
  <c r="J122"/>
  <c r="J96"/>
  <c i="4" r="F127"/>
  <c r="BE136"/>
  <c r="BE139"/>
  <c r="BE148"/>
  <c r="BE154"/>
  <c r="BE166"/>
  <c r="BE174"/>
  <c r="BE205"/>
  <c r="BE240"/>
  <c r="BE246"/>
  <c r="BE291"/>
  <c r="BE302"/>
  <c r="BE317"/>
  <c r="BE346"/>
  <c r="BE359"/>
  <c r="BE418"/>
  <c r="BE422"/>
  <c r="BE426"/>
  <c r="BE454"/>
  <c r="BE478"/>
  <c r="BE487"/>
  <c r="BE521"/>
  <c r="BE525"/>
  <c r="BE544"/>
  <c r="BE577"/>
  <c r="BE585"/>
  <c r="BE133"/>
  <c r="BE151"/>
  <c r="BE163"/>
  <c r="BE169"/>
  <c r="BE180"/>
  <c r="BE209"/>
  <c r="BE211"/>
  <c r="BE233"/>
  <c r="BE235"/>
  <c r="BE261"/>
  <c r="BE278"/>
  <c r="BE287"/>
  <c r="BE298"/>
  <c r="BE323"/>
  <c r="BE334"/>
  <c r="BE363"/>
  <c r="BE394"/>
  <c r="BE397"/>
  <c r="BE416"/>
  <c r="BE441"/>
  <c r="BE465"/>
  <c r="BE496"/>
  <c r="BE528"/>
  <c i="3" r="E112"/>
  <c r="J116"/>
  <c r="BE157"/>
  <c r="BE173"/>
  <c r="BE178"/>
  <c r="J119"/>
  <c r="BE134"/>
  <c r="BE136"/>
  <c r="BE143"/>
  <c r="BE150"/>
  <c r="BE152"/>
  <c r="BE180"/>
  <c r="BE127"/>
  <c r="BE138"/>
  <c r="BE145"/>
  <c r="BE165"/>
  <c r="BE169"/>
  <c r="BE125"/>
  <c r="BE129"/>
  <c r="BE132"/>
  <c r="BE140"/>
  <c i="2" r="BK117"/>
  <c r="J117"/>
  <c r="J96"/>
  <c i="3" r="F92"/>
  <c r="BE148"/>
  <c r="BE161"/>
  <c r="BE167"/>
  <c r="BE171"/>
  <c r="BE175"/>
  <c r="BE182"/>
  <c r="BE184"/>
  <c r="BE154"/>
  <c i="2" r="J92"/>
  <c r="BE119"/>
  <c r="BE121"/>
  <c r="J89"/>
  <c r="E107"/>
  <c r="BE123"/>
  <c r="BE127"/>
  <c r="BE129"/>
  <c r="F92"/>
  <c r="BE125"/>
  <c r="BE131"/>
  <c r="BE133"/>
  <c r="BE135"/>
  <c r="BE139"/>
  <c r="BE137"/>
  <c r="BE141"/>
  <c r="BE143"/>
  <c r="BE145"/>
  <c r="BE147"/>
  <c r="BE149"/>
  <c r="BE151"/>
  <c r="BE153"/>
  <c r="BE155"/>
  <c i="3" r="J34"/>
  <c i="1" r="AW96"/>
  <c i="4" r="F36"/>
  <c i="1" r="BC97"/>
  <c i="6" r="F35"/>
  <c i="1" r="BB99"/>
  <c i="2" r="F36"/>
  <c i="1" r="BC95"/>
  <c i="2" r="F34"/>
  <c i="1" r="BA95"/>
  <c i="3" r="F37"/>
  <c i="1" r="BD96"/>
  <c i="4" r="F34"/>
  <c i="1" r="BA97"/>
  <c i="5" r="F34"/>
  <c i="1" r="BA98"/>
  <c i="6" r="F36"/>
  <c i="1" r="BC99"/>
  <c i="2" r="F35"/>
  <c i="1" r="BB95"/>
  <c i="2" r="J34"/>
  <c i="1" r="AW95"/>
  <c i="3" r="F35"/>
  <c i="1" r="BB96"/>
  <c i="4" r="J34"/>
  <c i="1" r="AW97"/>
  <c i="6" r="F34"/>
  <c i="1" r="BA99"/>
  <c i="2" r="F37"/>
  <c i="1" r="BD95"/>
  <c i="3" r="F36"/>
  <c i="1" r="BC96"/>
  <c i="4" r="F37"/>
  <c i="1" r="BD97"/>
  <c i="6" r="F37"/>
  <c i="1" r="BD99"/>
  <c i="3" r="F34"/>
  <c i="1" r="BA96"/>
  <c i="4" r="F35"/>
  <c i="1" r="BB97"/>
  <c i="6" r="J34"/>
  <c i="1" r="AW99"/>
  <c i="5" r="F35"/>
  <c i="1" r="BB98"/>
  <c i="5" r="F36"/>
  <c i="1" r="BC98"/>
  <c i="5" r="J34"/>
  <c i="1" r="AW98"/>
  <c i="5" r="F37"/>
  <c i="1" r="BD98"/>
  <c i="5" l="1" r="P165"/>
  <c i="3" r="T123"/>
  <c r="T122"/>
  <c r="P123"/>
  <c r="P122"/>
  <c i="1" r="AU96"/>
  <c i="6" r="P121"/>
  <c r="P120"/>
  <c i="1" r="AU99"/>
  <c i="6" r="BK121"/>
  <c r="BK120"/>
  <c r="J120"/>
  <c r="J96"/>
  <c i="5" r="R127"/>
  <c i="4" r="P534"/>
  <c r="P131"/>
  <c r="P130"/>
  <c i="1" r="AU97"/>
  <c i="5" r="T165"/>
  <c i="4" r="T534"/>
  <c i="6" r="T121"/>
  <c r="T120"/>
  <c i="4" r="T131"/>
  <c r="T130"/>
  <c r="BK131"/>
  <c r="J131"/>
  <c r="J97"/>
  <c i="5" r="T127"/>
  <c r="P127"/>
  <c i="1" r="AU98"/>
  <c i="4" r="R131"/>
  <c r="R130"/>
  <c i="3" r="R123"/>
  <c r="R122"/>
  <c i="5" r="BK134"/>
  <c r="J134"/>
  <c r="J99"/>
  <c i="6" r="J122"/>
  <c r="J98"/>
  <c i="5" r="BK128"/>
  <c r="J128"/>
  <c r="J97"/>
  <c r="BK165"/>
  <c r="J165"/>
  <c r="J101"/>
  <c r="BK205"/>
  <c r="J205"/>
  <c r="J106"/>
  <c i="3" r="J123"/>
  <c r="J97"/>
  <c i="2" r="F33"/>
  <c i="1" r="AZ95"/>
  <c i="5" r="F33"/>
  <c i="1" r="AZ98"/>
  <c r="BA94"/>
  <c r="W30"/>
  <c i="2" r="J33"/>
  <c i="1" r="AV95"/>
  <c r="AT95"/>
  <c i="5" r="J33"/>
  <c i="1" r="AV98"/>
  <c r="AT98"/>
  <c r="BD94"/>
  <c r="W33"/>
  <c i="3" r="J33"/>
  <c i="1" r="AV96"/>
  <c r="AT96"/>
  <c i="6" r="F33"/>
  <c i="1" r="AZ99"/>
  <c r="BC94"/>
  <c r="W32"/>
  <c i="2" r="J30"/>
  <c i="1" r="AG95"/>
  <c i="3" r="F33"/>
  <c i="1" r="AZ96"/>
  <c i="6" r="J33"/>
  <c i="1" r="AV99"/>
  <c r="AT99"/>
  <c r="BB94"/>
  <c r="W31"/>
  <c i="3" r="J30"/>
  <c i="1" r="AG96"/>
  <c i="4" r="J33"/>
  <c i="1" r="AV97"/>
  <c r="AT97"/>
  <c i="4" r="F33"/>
  <c i="1" r="AZ97"/>
  <c i="4" l="1" r="BK130"/>
  <c r="J130"/>
  <c r="J96"/>
  <c i="5" r="BK127"/>
  <c r="J127"/>
  <c r="J96"/>
  <c i="6" r="J121"/>
  <c r="J97"/>
  <c i="1" r="AN96"/>
  <c r="AN95"/>
  <c i="3" r="J39"/>
  <c i="2" r="J39"/>
  <c i="1" r="AU94"/>
  <c i="6" r="J30"/>
  <c i="1" r="AG99"/>
  <c r="AY94"/>
  <c r="AW94"/>
  <c r="AK30"/>
  <c r="AX94"/>
  <c r="AZ94"/>
  <c r="AV94"/>
  <c r="AK29"/>
  <c i="6" l="1" r="J39"/>
  <c i="1" r="AN99"/>
  <c i="4" r="J30"/>
  <c i="1" r="AG97"/>
  <c r="AN97"/>
  <c r="W29"/>
  <c i="5" r="J30"/>
  <c i="1" r="AG98"/>
  <c r="AT94"/>
  <c i="4" l="1" r="J39"/>
  <c i="5" r="J39"/>
  <c i="1" r="AN9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<sst xmlns="http://schemas.openxmlformats.org/spreadsheetml/2006/main">
  <si>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</si>
  <si>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</si>
  <si>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</si>
  <si>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</si>
  <si>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</si>
  <si>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{771de11f-adbf-4409-bd32-6e1df293709a}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</si>
  <si>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</si>
  <si>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</si>
  <si>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</si>
  <si>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</si>
  <si>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</si>
  <si>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</si>
  <si>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</si>
  <si>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</si>
  <si>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210125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</si>
  <si>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</si>
  <si>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</si>
  <si>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Lávka přes řeku Olši - přeshraniční propojení Karviné a Hażlachu</t>
  </si>
  <si>
    <t>KSO:</t>
  </si>
  <si>
    <t>821 19</t>
  </si>
  <si>
    <t>CC-CZ:</t>
  </si>
  <si>
    <t>Místo:</t>
  </si>
  <si>
    <t xml:space="preserve"> </t>
  </si>
  <si>
    <t>Datum:</t>
  </si>
  <si>
    <t>18. 6. 2024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</si>
  <si>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</si>
  <si>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</si>
  <si>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</si>
  <si>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</si>
  <si>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</si>
  <si>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</si>
  <si>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</si>
  <si>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Dopravoprojekt Ostrava a.s.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</si>
  <si>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</si>
  <si>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</si>
  <si>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</si>
  <si>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</si>
  <si>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</si>
  <si>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</si>
  <si>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</si>
  <si>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</si>
  <si>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</si>
  <si>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</si>
  <si>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</si>
  <si>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</si>
  <si>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</si>
  <si>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</si>
  <si>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</si>
  <si>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</si>
  <si>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</si>
  <si>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</si>
  <si>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</si>
  <si>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</si>
  <si>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</si>
  <si>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</si>
  <si>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</si>
  <si>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</si>
  <si>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</si>
  <si>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</si>
  <si>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</si>
  <si>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</si>
  <si>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</si>
  <si>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</si>
  <si>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</si>
  <si>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</si>
  <si>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</si>
  <si>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</si>
  <si>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</si>
  <si>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</si>
  <si>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</si>
  <si>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</si>
  <si>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</si>
  <si>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</si>
  <si>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</si>
  <si>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</si>
  <si>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</si>
  <si>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</si>
  <si>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</si>
  <si>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</si>
  <si>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</si>
  <si>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</si>
  <si>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</si>
  <si>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SO 000 - Ostatní a vedlejší náklady</t>
  </si>
  <si>
    <t>STA</t>
  </si>
  <si>
    <t>1</t>
  </si>
  <si>
    <t>{29c1010c-77f2-4dad-93dc-c099f3d0442e}</t>
  </si>
  <si>
    <t>2</t>
  </si>
  <si>
    <t>SO 111</t>
  </si>
  <si>
    <t>SO 111 - Komunikace pro pěší a cyklisty</t>
  </si>
  <si>
    <t>{162a2c2a-2855-448f-bc35-c21a766d87a9}</t>
  </si>
  <si>
    <t>SO 201.1</t>
  </si>
  <si>
    <t>SO 201.1 - Lávka přes řeku Olši</t>
  </si>
  <si>
    <t>{26fd9851-020d-46ab-9f1a-923a9bae74cb}</t>
  </si>
  <si>
    <t>SO 201.2</t>
  </si>
  <si>
    <t>SO 201.2 - Osvětlení lávky</t>
  </si>
  <si>
    <t>{967c3dd3-bb46-4117-bca8-37444415aef3}</t>
  </si>
  <si>
    <t>SO 391</t>
  </si>
  <si>
    <t>SO 391 - Úprava hráze řkm 30,3 - 30,4</t>
  </si>
  <si>
    <t>{f9c854b7-413b-4779-9446-36b97006d87d}</t>
  </si>
  <si>
    <t>KRYCÍ LIST SOUPISU PRACÍ</t>
  </si>
  <si>
    <t>Objekt:</t>
  </si>
  <si>
    <t>SO 000 - SO 000 -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</si>
  <si>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</si>
  <si>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</si>
  <si>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</si>
  <si>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</si>
  <si>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</si>
  <si>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</si>
  <si>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</si>
  <si>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</si>
  <si>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</si>
  <si>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</si>
  <si>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</si>
  <si>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</si>
  <si>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</si>
  <si>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</si>
  <si>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</si>
  <si>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</si>
  <si>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</si>
  <si>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</si>
  <si>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</si>
  <si>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</si>
  <si>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</si>
  <si>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</si>
  <si>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</si>
  <si>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</si>
  <si>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000R01</t>
  </si>
  <si>
    <t>Vytyčení stávajících inženýrských sítí</t>
  </si>
  <si>
    <t>soubor</t>
  </si>
  <si>
    <t>1024</t>
  </si>
  <si>
    <t>1721458384</t>
  </si>
  <si>
    <t>P</t>
  </si>
  <si>
    <t>Poznámka k položce:_x000d_
dle podmínek ZTKP - odst. 1.16.1</t>
  </si>
  <si>
    <t>000R02</t>
  </si>
  <si>
    <t>Geodetické práce - Vytyčení obvodu staveniště, vytyčování konstrukcí</t>
  </si>
  <si>
    <t>-1020442885</t>
  </si>
  <si>
    <t>Poznámka k položce:_x000d_
dle podmínek ZTKP- odst. 1.16.2</t>
  </si>
  <si>
    <t>3</t>
  </si>
  <si>
    <t>000R03</t>
  </si>
  <si>
    <t>Geodetické práce - zaměření skutečného provedení stavby</t>
  </si>
  <si>
    <t>-1463196030</t>
  </si>
  <si>
    <t>Poznámka k položce:_x000d_
dle podmínek ZTKP- odst. 1.16.3</t>
  </si>
  <si>
    <t>4</t>
  </si>
  <si>
    <t>000R04</t>
  </si>
  <si>
    <t>Dokumentace - Realizační dokumentace stavby</t>
  </si>
  <si>
    <t>1800728836</t>
  </si>
  <si>
    <t>Poznámka k položce:_x000d_
dle podmínek ZTKP - odst 1.16.4</t>
  </si>
  <si>
    <t>000R05</t>
  </si>
  <si>
    <t>Dokumentace skutečného provedení stavby</t>
  </si>
  <si>
    <t>521362295</t>
  </si>
  <si>
    <t>Poznámka k položce:_x000d_
dle podmínek ZTKP - odst 1.16.5</t>
  </si>
  <si>
    <t>6</t>
  </si>
  <si>
    <t>000R06</t>
  </si>
  <si>
    <t>Pasportizace objektů</t>
  </si>
  <si>
    <t>-1091086045</t>
  </si>
  <si>
    <t>Poznámka k položce:_x000d_
dle podmínek ZTKP - odst 1.16.6</t>
  </si>
  <si>
    <t>7</t>
  </si>
  <si>
    <t>000R07</t>
  </si>
  <si>
    <t>Geometrické plány pro majetkové vypořádání</t>
  </si>
  <si>
    <t>1360350341</t>
  </si>
  <si>
    <t>Poznámka k položce:_x000d_
dle podmínek ZTKP - odst 1.16.7</t>
  </si>
  <si>
    <t>8</t>
  </si>
  <si>
    <t>000R08</t>
  </si>
  <si>
    <t>Fotodokumentace stavby</t>
  </si>
  <si>
    <t>-1560581256</t>
  </si>
  <si>
    <t>Poznámka k položce:_x000d_
dle podmínek ZTKP - odst 1.16.8</t>
  </si>
  <si>
    <t>9</t>
  </si>
  <si>
    <t>000R09</t>
  </si>
  <si>
    <t>Náklady spojené s vybudováním, provozováním a následným zrušením zařízení staveniště</t>
  </si>
  <si>
    <t>437515807</t>
  </si>
  <si>
    <t>Poznámka k položce:_x000d_
dle podmínek ZTKP - odst 1.16.9</t>
  </si>
  <si>
    <t>10</t>
  </si>
  <si>
    <t>000R10</t>
  </si>
  <si>
    <t>Informační tabule</t>
  </si>
  <si>
    <t>kus</t>
  </si>
  <si>
    <t>692942454</t>
  </si>
  <si>
    <t>Poznámka k položce:_x000d_
dle podmínek ZTKP - odst 1.16.10</t>
  </si>
  <si>
    <t>11</t>
  </si>
  <si>
    <t>000R11</t>
  </si>
  <si>
    <t>Informační billboard stavby</t>
  </si>
  <si>
    <t>-2010844995</t>
  </si>
  <si>
    <t>Poznámka k položce:_x000d_
dle podmínek ZTKP - odst 1.16.11</t>
  </si>
  <si>
    <t>12</t>
  </si>
  <si>
    <t>000R12</t>
  </si>
  <si>
    <t>Pamětní deska stavby</t>
  </si>
  <si>
    <t>-1026474536</t>
  </si>
  <si>
    <t>Poznámka k položce:_x000d_
dle podmínek ZTKP - odst 1.16.12</t>
  </si>
  <si>
    <t>13</t>
  </si>
  <si>
    <t>000R13</t>
  </si>
  <si>
    <t>Provizorní přístupové cesty - Zřízení, provozování, odstranění</t>
  </si>
  <si>
    <t>1404260209</t>
  </si>
  <si>
    <t>Poznámka k položce:_x000d_
dle podmínek ZTKP - odst 1.16.13</t>
  </si>
  <si>
    <t>14</t>
  </si>
  <si>
    <t>000R14</t>
  </si>
  <si>
    <t>Zkoušení konstrukcí a prací zkušebnou zhotovitele</t>
  </si>
  <si>
    <t>1265739199</t>
  </si>
  <si>
    <t>Poznámka k položce:_x000d_
dle podmínek ZTKP - odst. 1.16.14</t>
  </si>
  <si>
    <t>000R15</t>
  </si>
  <si>
    <t>První hlavní mostní prohlídka, zpracování mostního listu</t>
  </si>
  <si>
    <t>1875723683</t>
  </si>
  <si>
    <t>Poznámka k položce:_x000d_
dle podmínek ZTKP - odst. 1.16.15</t>
  </si>
  <si>
    <t>16</t>
  </si>
  <si>
    <t>000R16</t>
  </si>
  <si>
    <t>Zpracování plánu údržby lávky</t>
  </si>
  <si>
    <t>1092605212</t>
  </si>
  <si>
    <t>Poznámka k položce:_x000d_
dle podmínek ZTKP - odst. 1.16.16</t>
  </si>
  <si>
    <t>17</t>
  </si>
  <si>
    <t>000R17</t>
  </si>
  <si>
    <t>Zatěžovací zkouška mostu - Statická + dynamická</t>
  </si>
  <si>
    <t>877579883</t>
  </si>
  <si>
    <t>Poznámka k položce:_x000d_
dle podmínek ZTKP - odst. 1.16.17</t>
  </si>
  <si>
    <t>18</t>
  </si>
  <si>
    <t>000R18</t>
  </si>
  <si>
    <t>Dopravně inženýrská opatření po dobu realizace stavby</t>
  </si>
  <si>
    <t>-2010773801</t>
  </si>
  <si>
    <t>Poznámka k položce:_x000d_
dle podmínek ZTKP - odst 1.16.18</t>
  </si>
  <si>
    <t>19</t>
  </si>
  <si>
    <t>000R19</t>
  </si>
  <si>
    <t>Havarijní a povodňový plán</t>
  </si>
  <si>
    <t>-541866620</t>
  </si>
  <si>
    <t>Poznámka k položce:_x000d_
dle podmínek ZTKP - odst 1.16.19</t>
  </si>
  <si>
    <t>ASF</t>
  </si>
  <si>
    <t>5,513</t>
  </si>
  <si>
    <t>DZ1</t>
  </si>
  <si>
    <t>DZ2</t>
  </si>
  <si>
    <t>FRE</t>
  </si>
  <si>
    <t>47,12</t>
  </si>
  <si>
    <t>KAM</t>
  </si>
  <si>
    <t>312,5</t>
  </si>
  <si>
    <t>KR</t>
  </si>
  <si>
    <t>5,09</t>
  </si>
  <si>
    <t>SKL</t>
  </si>
  <si>
    <t>39,564</t>
  </si>
  <si>
    <t>SO 111 - SO 111 - Komunikace pro pěší a cyklisty</t>
  </si>
  <si>
    <t>ŠD</t>
  </si>
  <si>
    <t>467,5</t>
  </si>
  <si>
    <t>VYK</t>
  </si>
  <si>
    <t>8,314</t>
  </si>
  <si>
    <t>ZAV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</si>
  <si>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</si>
  <si>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</si>
  <si>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</si>
  <si>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</si>
  <si>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</si>
  <si>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</si>
  <si>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</si>
  <si>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</si>
  <si>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</si>
  <si>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113107321</t>
  </si>
  <si>
    <t>Odstranění podkladu z kameniva drceného tl do 100 mm strojně pl do 50 m2</t>
  </si>
  <si>
    <t>m2</t>
  </si>
  <si>
    <t>CS ÚRS 2024 01</t>
  </si>
  <si>
    <t>268985831</t>
  </si>
  <si>
    <t>VV</t>
  </si>
  <si>
    <t>"ŠD vozovka na hrází 0,1 m" 312,5</t>
  </si>
  <si>
    <t>113154123</t>
  </si>
  <si>
    <t>Frézování živičného krytu tl 50 mm pruh š přes 0,5 do 1 m pl do 500 m2 bez překážek v trase</t>
  </si>
  <si>
    <t>-1649989396</t>
  </si>
  <si>
    <t>"dotčená plocha stávající stezky tl. 0,05 m" 47,12</t>
  </si>
  <si>
    <t>122252203</t>
  </si>
  <si>
    <t>Odkopávky a prokopávky nezapažené pro silnice a dálnice v hornině třídy těžitelnosti I objem do 100 m3 strojně</t>
  </si>
  <si>
    <t>m3</t>
  </si>
  <si>
    <t>-1212075121</t>
  </si>
  <si>
    <t>Poznámka k položce:_x000d_
Vykopaná zemina bude odvezena na meziskládku a zpětně použita pro zásyp středového ostrova okružní křižovatky.</t>
  </si>
  <si>
    <t>41,57*0,2</t>
  </si>
  <si>
    <t>162751117</t>
  </si>
  <si>
    <t>Vodorovné přemístění přes 9 000 do 10000 m výkopku/sypaniny z horniny třídy těžitelnosti I skupiny 1 až 3</t>
  </si>
  <si>
    <t>-969160240</t>
  </si>
  <si>
    <t>"odvoz na skládku 12 km" VYK+(KAM*0,1)</t>
  </si>
  <si>
    <t>162751119</t>
  </si>
  <si>
    <t>Příplatek k vodorovnému přemístění výkopku/sypaniny z horniny třídy těžitelnosti I skupiny 1 až 3 ZKD 1000 m přes 10000 m</t>
  </si>
  <si>
    <t>1322770387</t>
  </si>
  <si>
    <t>"odvoz na skládku 12 km" SKL*2</t>
  </si>
  <si>
    <t>171201221</t>
  </si>
  <si>
    <t>Poplatek za uložení na skládce (skládkovné) zeminy a kamení kód odpadu 17 05 04</t>
  </si>
  <si>
    <t>t</t>
  </si>
  <si>
    <t>1523492381</t>
  </si>
  <si>
    <t>"2,0 t/m3" SKL*2,0</t>
  </si>
  <si>
    <t>171251201</t>
  </si>
  <si>
    <t>Uložení sypaniny na skládky nebo meziskládky</t>
  </si>
  <si>
    <t>1211627181</t>
  </si>
  <si>
    <t>181252305</t>
  </si>
  <si>
    <t>Úprava pláně pro silnice a dálnice na násypech se zhutněním</t>
  </si>
  <si>
    <t>350318377</t>
  </si>
  <si>
    <t>Komunikace pozemní</t>
  </si>
  <si>
    <t>564871111</t>
  </si>
  <si>
    <t>Podklad ze štěrkodrtě ŠD plochy přes 100 m2 tl 250 mm</t>
  </si>
  <si>
    <t>617398082</t>
  </si>
  <si>
    <t>5,5*85</t>
  </si>
  <si>
    <t>564931512</t>
  </si>
  <si>
    <t>Podklad z R-materiálu plochy přes 100 m2 tl 100 mm</t>
  </si>
  <si>
    <t>268286490</t>
  </si>
  <si>
    <t>Poznámka k položce:_x000d_
může být nahrazeno ACP 22 tl. 100 mm</t>
  </si>
  <si>
    <t>327,56*1,18</t>
  </si>
  <si>
    <t>569851111</t>
  </si>
  <si>
    <t>Zpevnění krajnic štěrkodrtí tl 150 mm</t>
  </si>
  <si>
    <t>956287087</t>
  </si>
  <si>
    <t>((82,5+61,1+2+1,5)*0,5)+((19+7))*0,25</t>
  </si>
  <si>
    <t>569903311</t>
  </si>
  <si>
    <t>Zřízení zemních krajnic se zhutněním</t>
  </si>
  <si>
    <t>-430867497</t>
  </si>
  <si>
    <t>0,05*101,8</t>
  </si>
  <si>
    <t>M</t>
  </si>
  <si>
    <t>583441R4</t>
  </si>
  <si>
    <t>materiál na zemní krajnice</t>
  </si>
  <si>
    <t>980927462</t>
  </si>
  <si>
    <t>"1,8 t/m3" KR*1,8</t>
  </si>
  <si>
    <t>573231112</t>
  </si>
  <si>
    <t>Postřik živičný spojovací ze silniční emulze v množství 0,80 kg/m2</t>
  </si>
  <si>
    <t>-14392919</t>
  </si>
  <si>
    <t>Poznámka k položce:_x000d_
vč. Zásahu do stávající cyklostezky</t>
  </si>
  <si>
    <t>(47,12+327,56)*1,08</t>
  </si>
  <si>
    <t>577145111</t>
  </si>
  <si>
    <t>Asfaltový beton vrstva obrusná ACO 16 (ABH) tl 50 mm š do 3 m z nemodifikovaného asfaltu</t>
  </si>
  <si>
    <t>1750133671</t>
  </si>
  <si>
    <t>(FRE+327,56)*1,02</t>
  </si>
  <si>
    <t>Ostatní konstrukce a práce, bourání</t>
  </si>
  <si>
    <t>914111111</t>
  </si>
  <si>
    <t>Montáž svislé dopravní značky do velikosti 1 m2 objímkami na sloupek nebo konzolu</t>
  </si>
  <si>
    <t>823137770</t>
  </si>
  <si>
    <t>"montáž na stávající sloupek" DZ1</t>
  </si>
  <si>
    <t>"montáž na konstrukci lávky" DZ2</t>
  </si>
  <si>
    <t>Součet</t>
  </si>
  <si>
    <t>40445647</t>
  </si>
  <si>
    <t>dodatkové tabulky E1, E2a,b , E6, E9, E10 E12c, E17 500x500mm</t>
  </si>
  <si>
    <t>1811412405</t>
  </si>
  <si>
    <t>"E13 - Mimo dopravní obsluhy" 1</t>
  </si>
  <si>
    <t>40445628</t>
  </si>
  <si>
    <t>informativní značky provozní IP30 1000x1000mm</t>
  </si>
  <si>
    <t>658839047</t>
  </si>
  <si>
    <t>"IP 30 - Česká republika" 1</t>
  </si>
  <si>
    <t>919732211</t>
  </si>
  <si>
    <t>Styčná spára napojení nového živičného povrchu na stávající za tepla š 15 mm hl 25 mm s prořezáním</t>
  </si>
  <si>
    <t>m</t>
  </si>
  <si>
    <t>-873773026</t>
  </si>
  <si>
    <t>2,66+3,00</t>
  </si>
  <si>
    <t>20</t>
  </si>
  <si>
    <t>91R</t>
  </si>
  <si>
    <t>Montáž závory se zabetonovanou patkou</t>
  </si>
  <si>
    <t>-644564083</t>
  </si>
  <si>
    <t>74910R</t>
  </si>
  <si>
    <t>otočná uzamykatelná závora</t>
  </si>
  <si>
    <t>-1211338857</t>
  </si>
  <si>
    <t>22</t>
  </si>
  <si>
    <t>938908411</t>
  </si>
  <si>
    <t>Čištění vozovek splachováním vodou</t>
  </si>
  <si>
    <t>-316694653</t>
  </si>
  <si>
    <t>997</t>
  </si>
  <si>
    <t>Přesun sutě</t>
  </si>
  <si>
    <t>23</t>
  </si>
  <si>
    <t>997221551</t>
  </si>
  <si>
    <t>Vodorovná doprava suti ze sypkých materiálů do 1 km</t>
  </si>
  <si>
    <t>369163612</t>
  </si>
  <si>
    <t>"2,34 t/m3" FRE*0,05*2,34</t>
  </si>
  <si>
    <t>24</t>
  </si>
  <si>
    <t>997221559</t>
  </si>
  <si>
    <t>Příplatek ZKD 1 km u vodorovné dopravy suti ze sypkých materiálů</t>
  </si>
  <si>
    <t>930555372</t>
  </si>
  <si>
    <t>"doprava 12 km" ASF*11</t>
  </si>
  <si>
    <t>25</t>
  </si>
  <si>
    <t>997221645</t>
  </si>
  <si>
    <t>Poplatek za uložení na skládce (skládkovné) odpadu asfaltového bez dehtu kód odpadu 17 03 02</t>
  </si>
  <si>
    <t>56836828</t>
  </si>
  <si>
    <t>998</t>
  </si>
  <si>
    <t>Přesun hmot</t>
  </si>
  <si>
    <t>26</t>
  </si>
  <si>
    <t>998225111</t>
  </si>
  <si>
    <t>Přesun hmot pro pozemní komunikace s krytem z kamene, monolitickým betonovým nebo živičným</t>
  </si>
  <si>
    <t>-1740282559</t>
  </si>
  <si>
    <t>bed1</t>
  </si>
  <si>
    <t>bednění základů opěr</t>
  </si>
  <si>
    <t>59,61</t>
  </si>
  <si>
    <t>bed2</t>
  </si>
  <si>
    <t>bednění kotevních bloků</t>
  </si>
  <si>
    <t>89,718</t>
  </si>
  <si>
    <t>bed3</t>
  </si>
  <si>
    <t>bednění říms</t>
  </si>
  <si>
    <t>3,297</t>
  </si>
  <si>
    <t>bed4</t>
  </si>
  <si>
    <t>bednění dříků</t>
  </si>
  <si>
    <t>136,829</t>
  </si>
  <si>
    <t>bed5</t>
  </si>
  <si>
    <t>bednění křídel</t>
  </si>
  <si>
    <t>29,587</t>
  </si>
  <si>
    <t>bed6</t>
  </si>
  <si>
    <t>bednění pylonu</t>
  </si>
  <si>
    <t>225,476</t>
  </si>
  <si>
    <t>bed7</t>
  </si>
  <si>
    <t>bednění podkladního betonu</t>
  </si>
  <si>
    <t>25,651</t>
  </si>
  <si>
    <t>SO 201.1 - SO 201.1 - Lávka přes řeku Olši</t>
  </si>
  <si>
    <t>bločky</t>
  </si>
  <si>
    <t>úložné bloky</t>
  </si>
  <si>
    <t>0,166</t>
  </si>
  <si>
    <t>bloky</t>
  </si>
  <si>
    <t>kotevní bloky</t>
  </si>
  <si>
    <t>49,374</t>
  </si>
  <si>
    <t>dřevo</t>
  </si>
  <si>
    <t>dřevěné podélníky</t>
  </si>
  <si>
    <t>5,796</t>
  </si>
  <si>
    <t>geomem</t>
  </si>
  <si>
    <t>geomembrána na rubu opěr</t>
  </si>
  <si>
    <t>41,58</t>
  </si>
  <si>
    <t>hluché</t>
  </si>
  <si>
    <t>hluché vrtání</t>
  </si>
  <si>
    <t>52,5</t>
  </si>
  <si>
    <t>iz1</t>
  </si>
  <si>
    <t>izolace NAIP vodorovná</t>
  </si>
  <si>
    <t>21,7</t>
  </si>
  <si>
    <t>iz2</t>
  </si>
  <si>
    <t>izolace NAIP svislá</t>
  </si>
  <si>
    <t>43,82</t>
  </si>
  <si>
    <t>iz3</t>
  </si>
  <si>
    <t>izolace ALP</t>
  </si>
  <si>
    <t>172,312</t>
  </si>
  <si>
    <t>opěry</t>
  </si>
  <si>
    <t>dříky opěr</t>
  </si>
  <si>
    <t>69,875</t>
  </si>
  <si>
    <t>piloty</t>
  </si>
  <si>
    <t>308</t>
  </si>
  <si>
    <t>podlaha</t>
  </si>
  <si>
    <t>255,3</t>
  </si>
  <si>
    <t>přebet</t>
  </si>
  <si>
    <t>přebetonávka pilot</t>
  </si>
  <si>
    <t>10,809</t>
  </si>
  <si>
    <t>pylony</t>
  </si>
  <si>
    <t>55,72</t>
  </si>
  <si>
    <t>římsy</t>
  </si>
  <si>
    <t>0,69</t>
  </si>
  <si>
    <t>schody</t>
  </si>
  <si>
    <t>3,24</t>
  </si>
  <si>
    <t>skládka</t>
  </si>
  <si>
    <t>701,397</t>
  </si>
  <si>
    <t>skruž</t>
  </si>
  <si>
    <t>podpěrná skruž</t>
  </si>
  <si>
    <t>77,4</t>
  </si>
  <si>
    <t>výkbloky</t>
  </si>
  <si>
    <t>výkop pro kotevní bloky</t>
  </si>
  <si>
    <t>135,523</t>
  </si>
  <si>
    <t>výkop</t>
  </si>
  <si>
    <t>472,173</t>
  </si>
  <si>
    <t>zídky</t>
  </si>
  <si>
    <t>křídla a závěrné zídky</t>
  </si>
  <si>
    <t>6,978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</si>
  <si>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</si>
  <si>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</si>
  <si>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</si>
  <si>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</si>
  <si>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</si>
  <si>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</si>
  <si>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</si>
  <si>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</si>
  <si>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783 - Dokončovací práce - nátěry</t>
  </si>
  <si>
    <t>111212351_R</t>
  </si>
  <si>
    <t>Odstranění nevhodných dřevin do 100 m2 v přes 1 m s odstraněním pařezů v rovině nebo svahu do 1:5</t>
  </si>
  <si>
    <t>vlastní</t>
  </si>
  <si>
    <t>-298531436</t>
  </si>
  <si>
    <t>"včetně likvidace dřevní hmoty štěpkováním vč. veškeré manipulace, popř. odvoz na skládku vč. poplatků"</t>
  </si>
  <si>
    <t>110</t>
  </si>
  <si>
    <t>111212353_R</t>
  </si>
  <si>
    <t>Odstranění nevhodných dřevin do 100 m2 v přes 1 m s odstraněním pařezů ve svahu přes 1:2 do 1:1</t>
  </si>
  <si>
    <t>2006670116</t>
  </si>
  <si>
    <t>70</t>
  </si>
  <si>
    <t>112101101_R</t>
  </si>
  <si>
    <t>Odstranění stromů listnatých průměru kmene přes 100 do 300 mm</t>
  </si>
  <si>
    <t>-937410386</t>
  </si>
  <si>
    <t>29</t>
  </si>
  <si>
    <t>112101102_R</t>
  </si>
  <si>
    <t>Odstranění stromů listnatých průměru kmene přes 300 do 500 mm</t>
  </si>
  <si>
    <t>-941911187</t>
  </si>
  <si>
    <t>112101103_R</t>
  </si>
  <si>
    <t>Odstranění stromů listnatých průměru kmene přes 500 do 700 mm</t>
  </si>
  <si>
    <t>-1818127657</t>
  </si>
  <si>
    <t>112101104_R</t>
  </si>
  <si>
    <t>Odstranění stromů listnatých průměru kmene přes 700 do 900 mm</t>
  </si>
  <si>
    <t>23759536</t>
  </si>
  <si>
    <t>112101107_R</t>
  </si>
  <si>
    <t>Odstranění stromů listnatých průměru kmene přes 1300 do 1500 mm</t>
  </si>
  <si>
    <t>172868653</t>
  </si>
  <si>
    <t>112251101_R</t>
  </si>
  <si>
    <t>Odstranění pařezů průměru přes 100 do 300 mm</t>
  </si>
  <si>
    <t>1746635348</t>
  </si>
  <si>
    <t>112251102_R</t>
  </si>
  <si>
    <t>Odstranění pařezů průměru přes 300 do 500 mm</t>
  </si>
  <si>
    <t>1697543617</t>
  </si>
  <si>
    <t>112251103_R</t>
  </si>
  <si>
    <t>Odstranění pařezů průměru přes 500 do 700 mm</t>
  </si>
  <si>
    <t>-186810298</t>
  </si>
  <si>
    <t>112251104_R</t>
  </si>
  <si>
    <t>Odstranění pařezů průměru přes 700 do 900 mm</t>
  </si>
  <si>
    <t>1488097221</t>
  </si>
  <si>
    <t>112251108_R</t>
  </si>
  <si>
    <t>Odstranění pařezů průměru přes 1300 do 1500 mm</t>
  </si>
  <si>
    <t>-2111129565</t>
  </si>
  <si>
    <t>131251106</t>
  </si>
  <si>
    <t>Hloubení jam nezapažených v hornině třídy těžitelnosti I skupiny 3 objem do 5000 m3 strojně</t>
  </si>
  <si>
    <t>565939272</t>
  </si>
  <si>
    <t>"výkop pro kotevní bloky" 47,57+21,905+2*33,024</t>
  </si>
  <si>
    <t>"Výkop pro OP1" 26,2*7,61</t>
  </si>
  <si>
    <t>"výkop pro OP2" 17,31*7,93</t>
  </si>
  <si>
    <t>153112123_R</t>
  </si>
  <si>
    <t>Zaberanění ocelových štětovnic na dl do 12 m ve standardních podmínkách z terénu - včetně materiálu</t>
  </si>
  <si>
    <t>270566288</t>
  </si>
  <si>
    <t>"vč. dodání štětovnic, vč. upálení 300 mm pod terénem"</t>
  </si>
  <si>
    <t>pažení</t>
  </si>
  <si>
    <t>12,0*(5,55+14,2+10,4)</t>
  </si>
  <si>
    <t>-695607309</t>
  </si>
  <si>
    <t>"předpoklad 12 km"</t>
  </si>
  <si>
    <t>-154788411</t>
  </si>
  <si>
    <t>výkop*2 "km"</t>
  </si>
  <si>
    <t>1711011_R</t>
  </si>
  <si>
    <t>Uložení sypaniny z hornin soudržných do násypů zhutněných na 100 % PS - včetně materiálu</t>
  </si>
  <si>
    <t>1951583078</t>
  </si>
  <si>
    <t>"zásyp za opěrou nad geomembránou vhodnou zeminou vč. nákupu, dovozu a uložení"</t>
  </si>
  <si>
    <t>"OP1" 6,933*3,5</t>
  </si>
  <si>
    <t>"OP2" 5,967*3,5</t>
  </si>
  <si>
    <t>zásyp1</t>
  </si>
  <si>
    <t>17110110_R</t>
  </si>
  <si>
    <t>Uložení sypaniny z hornin soudržných do násypů zhutněných na 95 % PS - včetně materiálu</t>
  </si>
  <si>
    <t>764829567</t>
  </si>
  <si>
    <t>"zásyp základů vhodnou zeminou po úroveň stávajícího terénu, vč. nákupu, dovozu a uložení"</t>
  </si>
  <si>
    <t>"zásyp kotevních bloků " výkbloky-bloky</t>
  </si>
  <si>
    <t>"zásyp základů opěry 1" 2,0*4,9+4,934*8,67*2+5,51*0,7*2+8,406*3,5</t>
  </si>
  <si>
    <t>"zásyp základů opěry 2" 2,343*4,9+3,3*(8,35+0,7)*2+5,492*3,5</t>
  </si>
  <si>
    <t>zásyp2</t>
  </si>
  <si>
    <t>-316083128</t>
  </si>
  <si>
    <t>skládka*1,6</t>
  </si>
  <si>
    <t>145403397</t>
  </si>
  <si>
    <t>"zemina z výkopů pro spodní stavbu"</t>
  </si>
  <si>
    <t>"zemina z vrtů"</t>
  </si>
  <si>
    <t>(piloty+hluché)*3,14*0,45*0,45</t>
  </si>
  <si>
    <t>Zakládání</t>
  </si>
  <si>
    <t>212341111</t>
  </si>
  <si>
    <t>Obetonování drenážních trub mezerovitým betonem</t>
  </si>
  <si>
    <t>-803810596</t>
  </si>
  <si>
    <t>"obetonování drenážní trubky na rubu opěry"</t>
  </si>
  <si>
    <t>0,05*3,5*2</t>
  </si>
  <si>
    <t>58932936_R</t>
  </si>
  <si>
    <t>beton C 25/30 XF1 XA1 kamenivo frakce 0/16</t>
  </si>
  <si>
    <t>1345730371</t>
  </si>
  <si>
    <t>piloty*3,14*0,45*0,45</t>
  </si>
  <si>
    <t>"přebetonávka" 0,5*(9*2+4*4)*3,14*0,45*0,45</t>
  </si>
  <si>
    <t>21279111_R</t>
  </si>
  <si>
    <t>Odvodnění mostní opěry - žlab na úložném prahu z otisku plastových trub DN 90</t>
  </si>
  <si>
    <t>211159103</t>
  </si>
  <si>
    <t>3,5*2</t>
  </si>
  <si>
    <t>212795111</t>
  </si>
  <si>
    <t>Příčné odvodnění mostní opěry z plastových trub DN 160 včetně podkladního betonu, štěrkového obsypu</t>
  </si>
  <si>
    <t>-1980087328</t>
  </si>
  <si>
    <t>"drenážní perforovaná trubka za opěrou ve sklonu 3%"</t>
  </si>
  <si>
    <t>"podkladní beton C12/15 X0 tl. 300mm"</t>
  </si>
  <si>
    <t>226213111</t>
  </si>
  <si>
    <t>Vrty velkoprofilové svislé zapažené D přes 850 do 1050 mm hl od 0 do 5 m hornina I</t>
  </si>
  <si>
    <t>-501415094</t>
  </si>
  <si>
    <t xml:space="preserve">"hluché vrtání u opěr" 1,7*9+2,0*9  </t>
  </si>
  <si>
    <t>"hluché vrtání u bloků" 4*4*1,2</t>
  </si>
  <si>
    <t>27</t>
  </si>
  <si>
    <t>226213212</t>
  </si>
  <si>
    <t>Vrty velkoprofilové svislé zapažené D přes 850 do 1050 mm hl od 0 do 10 m hornina II</t>
  </si>
  <si>
    <t>-2093136529</t>
  </si>
  <si>
    <t>"piloty kotevních bloků"</t>
  </si>
  <si>
    <t>8,0*4*4</t>
  </si>
  <si>
    <t>28</t>
  </si>
  <si>
    <t>226213312</t>
  </si>
  <si>
    <t>Vrty velkoprofilové svislé zapažené D přes 850 do 1050 mm hl od 0 do 20 m hornina II</t>
  </si>
  <si>
    <t>-871576050</t>
  </si>
  <si>
    <t>"piloty opěr"</t>
  </si>
  <si>
    <t>10,0*9*2</t>
  </si>
  <si>
    <t>231212113</t>
  </si>
  <si>
    <t>Zřízení pilot svislých zapažených D přes 650 do 1250 mm hl od 0 do 10 m s vytažením pažnic z betonu železového</t>
  </si>
  <si>
    <t>-1400287629</t>
  </si>
  <si>
    <t>"piloty opěr" 10,0*9*2</t>
  </si>
  <si>
    <t>"piloty kotevních bloků" 8,0*4*4</t>
  </si>
  <si>
    <t>30</t>
  </si>
  <si>
    <t>231611114</t>
  </si>
  <si>
    <t>Výztuž pilot betonovaných do země ocel z betonářské oceli 10 505</t>
  </si>
  <si>
    <t>-1765079220</t>
  </si>
  <si>
    <t>"z oceli B500B"</t>
  </si>
  <si>
    <t>"předpoklad 80 kg/m3"</t>
  </si>
  <si>
    <t>piloty*3,14*0,45*0,45*0,08</t>
  </si>
  <si>
    <t>31</t>
  </si>
  <si>
    <t>239111113</t>
  </si>
  <si>
    <t>Odbourání vrchní části znehodnocené výplně pilot D piloty přes 650 do 1250 mm</t>
  </si>
  <si>
    <t>1006182092</t>
  </si>
  <si>
    <t>32</t>
  </si>
  <si>
    <t>274321118</t>
  </si>
  <si>
    <t>Základové pasy, prahy, věnce a ostruhy mostních konstrukcí ze ŽB C 30/37</t>
  </si>
  <si>
    <t>976934208</t>
  </si>
  <si>
    <t xml:space="preserve">"základy opěr a křídel z betonu C30/37 XF2" </t>
  </si>
  <si>
    <t>"základy opěr" 6,694*4,9*2</t>
  </si>
  <si>
    <t>"základy křídel" 0,73*(2,2+1,37)</t>
  </si>
  <si>
    <t>33</t>
  </si>
  <si>
    <t>274321191</t>
  </si>
  <si>
    <t>Příplatek k základovým pasům, prahům a věncům mostních konstrukcí ze ŽB za betonáž malého rozsahu do 25 m3</t>
  </si>
  <si>
    <t>2100860312</t>
  </si>
  <si>
    <t>34</t>
  </si>
  <si>
    <t>274354111</t>
  </si>
  <si>
    <t>Bednění základových pasů - zřízení</t>
  </si>
  <si>
    <t>694226261</t>
  </si>
  <si>
    <t>"základy opěr" 1,3*(5,3*2+4,9*2)*2</t>
  </si>
  <si>
    <t>"základy křídel" 0,5*(1,5*2+2,2*2+1,5*2+1,37*2)</t>
  </si>
  <si>
    <t>35</t>
  </si>
  <si>
    <t>274354211</t>
  </si>
  <si>
    <t>Bednění základových pasů - odstranění</t>
  </si>
  <si>
    <t>1939441800</t>
  </si>
  <si>
    <t>36</t>
  </si>
  <si>
    <t>275311124</t>
  </si>
  <si>
    <t>Základové patky a bloky z betonu prostého C 12/15</t>
  </si>
  <si>
    <t>799754984</t>
  </si>
  <si>
    <t>"práh z betonu C12/15 X0 pro stabilizaci dlažby"</t>
  </si>
  <si>
    <t>0,5*0,8*(9,85*1,1+1,0+9,118+5,755+17,752+1,038+9,193*1,1)</t>
  </si>
  <si>
    <t>37</t>
  </si>
  <si>
    <t>275321118</t>
  </si>
  <si>
    <t>Základové patky a bloky mostních konstrukcí ze ŽB C 30/37</t>
  </si>
  <si>
    <t>1555969831</t>
  </si>
  <si>
    <t>"kotevní bloky z betonu C30/37 XF2"</t>
  </si>
  <si>
    <t>3,0*3,0*1,0*4+3,0*(0,82+0,498+2*1,57)</t>
  </si>
  <si>
    <t>38</t>
  </si>
  <si>
    <t>275354111</t>
  </si>
  <si>
    <t>Bednění základových patek - zřízení</t>
  </si>
  <si>
    <t>-882827307</t>
  </si>
  <si>
    <t>1,0*3,0*4*4+0,82*2+0,498*2+1,57*4+3*(0,69+1,52+0,43+1,194+1,2*2+2,35*2)</t>
  </si>
  <si>
    <t>39</t>
  </si>
  <si>
    <t>275354211</t>
  </si>
  <si>
    <t>Bednění základových patek - odstranění</t>
  </si>
  <si>
    <t>497779477</t>
  </si>
  <si>
    <t>40</t>
  </si>
  <si>
    <t>275361116</t>
  </si>
  <si>
    <t>Výztuž základových patek a bloků z betonářské oceli 10 505</t>
  </si>
  <si>
    <t>90878034</t>
  </si>
  <si>
    <t>"předpoklad 180 kg/m3"</t>
  </si>
  <si>
    <t>bloky*0,18</t>
  </si>
  <si>
    <t>Svislé a kompletní konstrukce</t>
  </si>
  <si>
    <t>41</t>
  </si>
  <si>
    <t>317321118</t>
  </si>
  <si>
    <t>Mostní římsy ze ŽB C 30/37</t>
  </si>
  <si>
    <t>2058138458</t>
  </si>
  <si>
    <t>"římsy na křídlech z betonu C30/37 XF4"</t>
  </si>
  <si>
    <t>0,121*(2,8+2,9)</t>
  </si>
  <si>
    <t>42</t>
  </si>
  <si>
    <t>317321191</t>
  </si>
  <si>
    <t>Příplatek k mostním římsám ze ŽB za betonáž malého rozsahu do 25 m3</t>
  </si>
  <si>
    <t>-2142974472</t>
  </si>
  <si>
    <t>43</t>
  </si>
  <si>
    <t>317353121</t>
  </si>
  <si>
    <t>Bednění mostních říms všech tvarů - zřízení</t>
  </si>
  <si>
    <t>1241546439</t>
  </si>
  <si>
    <t>4*0,121+0,2*(3,464+3,11)+0,32*(2,0+2,682)</t>
  </si>
  <si>
    <t>44</t>
  </si>
  <si>
    <t>317353221</t>
  </si>
  <si>
    <t>Bednění mostních říms všech tvarů - odstranění</t>
  </si>
  <si>
    <t>2113093449</t>
  </si>
  <si>
    <t>45</t>
  </si>
  <si>
    <t>317361116</t>
  </si>
  <si>
    <t>Výztuž mostních říms z betonářské oceli 10 505</t>
  </si>
  <si>
    <t>-2091721253</t>
  </si>
  <si>
    <t>"předpoklad 150 kg/m3"</t>
  </si>
  <si>
    <t>římsy*0,15</t>
  </si>
  <si>
    <t>46</t>
  </si>
  <si>
    <t>327501111</t>
  </si>
  <si>
    <t>Výplň za opěrami a protimrazové klíny z kameniva drceného nebo těženého</t>
  </si>
  <si>
    <t>-1536275171</t>
  </si>
  <si>
    <t>"ochranný zásyp s drenážní funkcí za opěrou"</t>
  </si>
  <si>
    <t>(0,536+0,242)*3,5</t>
  </si>
  <si>
    <t>zásyp3</t>
  </si>
  <si>
    <t>47</t>
  </si>
  <si>
    <t>334323119</t>
  </si>
  <si>
    <t>Mostní opěry a úložné prahy ze ŽB C 35/45</t>
  </si>
  <si>
    <t>57524824</t>
  </si>
  <si>
    <t>"dřík opěr z betonu C35/45 XF2"</t>
  </si>
  <si>
    <t>(5,029+4,08)*3,5+0,7*(14,792+14,703+12,393+12,389)</t>
  </si>
  <si>
    <t>dříky</t>
  </si>
  <si>
    <t>48</t>
  </si>
  <si>
    <t>334323218</t>
  </si>
  <si>
    <t>Mostní křídla a závěrné zídky ze ŽB C 30/37</t>
  </si>
  <si>
    <t>-1745709106</t>
  </si>
  <si>
    <t>"beton C30/37 XF2"</t>
  </si>
  <si>
    <t>"závěrné zídky" (0,486+0,486)*3,5</t>
  </si>
  <si>
    <t>"dříky křídel z betonu" 0,5*(2,94*1,251+2,956*1,175)</t>
  </si>
  <si>
    <t>49</t>
  </si>
  <si>
    <t>334323291</t>
  </si>
  <si>
    <t>Příplatek k mostním křídlům a závěrným zídkám ze ŽB za betonáž malého rozsahu do 25 m3</t>
  </si>
  <si>
    <t>-1615015609</t>
  </si>
  <si>
    <t>50</t>
  </si>
  <si>
    <t>334323319</t>
  </si>
  <si>
    <t>Mostní bloky ložisek ze ŽB C 35/45</t>
  </si>
  <si>
    <t>441867107</t>
  </si>
  <si>
    <t>"úložné bloky z betonu C35/45 XF2"</t>
  </si>
  <si>
    <t>0,4*0,4*(0,11+0,15+0,11+0,26+0,15+0,26)</t>
  </si>
  <si>
    <t>51</t>
  </si>
  <si>
    <t>334323419</t>
  </si>
  <si>
    <t>Mostní pilíře a sloupy ze ŽB C 35/45</t>
  </si>
  <si>
    <t>-579685892</t>
  </si>
  <si>
    <t>"pylony z betonu C35/45 XF2"</t>
  </si>
  <si>
    <t>0,7*(19,89*2+19,91*2)</t>
  </si>
  <si>
    <t>52</t>
  </si>
  <si>
    <t>334351112</t>
  </si>
  <si>
    <t>Bednění systémové mostních opěr a úložných prahů z překližek pro ŽB - zřízení</t>
  </si>
  <si>
    <t>1282212951</t>
  </si>
  <si>
    <t>"bednění dříku opěr"</t>
  </si>
  <si>
    <t>"OP1" 12,858+14,792+14,703+2*0,7*3,37+2*9,1+2,667*3,5</t>
  </si>
  <si>
    <t>"OP2" 10,408+12,393+12,389+2*0,7*2,852+2*7,726+2,168*3,5</t>
  </si>
  <si>
    <t>53</t>
  </si>
  <si>
    <t>334351193</t>
  </si>
  <si>
    <t>Příplatek k systémovému bednění opěr a úložných prahů za výklenek hloubky přes 150 mm</t>
  </si>
  <si>
    <t>-412706178</t>
  </si>
  <si>
    <t>"stavební otvory v pylonech pro skříň rozvaděče VO"</t>
  </si>
  <si>
    <t>4*0,3</t>
  </si>
  <si>
    <t>54</t>
  </si>
  <si>
    <t>334351211</t>
  </si>
  <si>
    <t>Bednění systémové mostních opěr a úložných prahů z překližek - odstranění</t>
  </si>
  <si>
    <t>542124966</t>
  </si>
  <si>
    <t>55</t>
  </si>
  <si>
    <t>334352111</t>
  </si>
  <si>
    <t>Bednění mostních křídel a závěrných zídek ze systémového bednění s výplní z překližek - zřízení</t>
  </si>
  <si>
    <t>-1423758844</t>
  </si>
  <si>
    <t>"závěrné zídky" 0,486*4+3,5*2*(0,5+1,0)</t>
  </si>
  <si>
    <t>"křídla" 0,5*(1,15+1,2)+2*(4,333+3,651)</t>
  </si>
  <si>
    <t>56</t>
  </si>
  <si>
    <t>334352211</t>
  </si>
  <si>
    <t>Bednění mostních křídel a závěrných zídek ze systémového bednění s výplní z překližek - odstranění</t>
  </si>
  <si>
    <t>-503846018</t>
  </si>
  <si>
    <t>57</t>
  </si>
  <si>
    <t>334353111</t>
  </si>
  <si>
    <t>Bednění pravoúhlého pilíře konstantního průřezu ze systémového bednění z překližek - zřízení</t>
  </si>
  <si>
    <t>-90455204</t>
  </si>
  <si>
    <t>19,9*4+19,9*4+0,7*2*(11,82+11,85+11,82+11,85)</t>
  </si>
  <si>
    <t>58</t>
  </si>
  <si>
    <t>334353211</t>
  </si>
  <si>
    <t>Bednění pravoúhlého pilíře konstantního průřezu ze systémového bednění z překližek - odstranění</t>
  </si>
  <si>
    <t>-1651141462</t>
  </si>
  <si>
    <t>59</t>
  </si>
  <si>
    <t>334353923</t>
  </si>
  <si>
    <t>Příplatek k bednění mostních pilířů a sloupů za zakřivení bednění oblouku přes R 7,5 m</t>
  </si>
  <si>
    <t>1525630470</t>
  </si>
  <si>
    <t>60</t>
  </si>
  <si>
    <t>334359111</t>
  </si>
  <si>
    <t>Výřez bednění pro prostup trub betonovou konstrukcí DN 150</t>
  </si>
  <si>
    <t>1045241999</t>
  </si>
  <si>
    <t>"vyústění odvodnění úložného prahu skrz pylon"</t>
  </si>
  <si>
    <t>4*2</t>
  </si>
  <si>
    <t>61</t>
  </si>
  <si>
    <t>334359112</t>
  </si>
  <si>
    <t>Výřez bednění pro prostup trub betonovou konstrukcí DN 300</t>
  </si>
  <si>
    <t>1709823809</t>
  </si>
  <si>
    <t>"vyústění odvodnění na rubu opěr skrz dřík"</t>
  </si>
  <si>
    <t>2*2</t>
  </si>
  <si>
    <t>62</t>
  </si>
  <si>
    <t>334361216</t>
  </si>
  <si>
    <t>Výztuž dříků opěr z betonářské oceli 10 505</t>
  </si>
  <si>
    <t>-1242772210</t>
  </si>
  <si>
    <t>"výztuž dříků opěr, křídel a závěrných zídek z oceli B500B"</t>
  </si>
  <si>
    <t>"předpoklad 130 kg/m3"</t>
  </si>
  <si>
    <t>(opěry+bločky+zídky)*0,13</t>
  </si>
  <si>
    <t>63</t>
  </si>
  <si>
    <t>334361236</t>
  </si>
  <si>
    <t>Výztuž dříků pilířů z betonářské oceli 10 505</t>
  </si>
  <si>
    <t>1694857795</t>
  </si>
  <si>
    <t>"předpoklad 220 kg/m3"</t>
  </si>
  <si>
    <t>pylony*0,22</t>
  </si>
  <si>
    <t>64</t>
  </si>
  <si>
    <t>33437113_R</t>
  </si>
  <si>
    <t>Předpínací lana k zavěšení ocelové lávky včetně kotevních prvků a napínání</t>
  </si>
  <si>
    <t>-1693524797</t>
  </si>
  <si>
    <t>"položka obsahuje materiál, osazení a napnutí lan včetně všech potřebných kotevních prvků, včetně PKO"</t>
  </si>
  <si>
    <t>"je vykázána pouze tonáž samotných lan a táhel"</t>
  </si>
  <si>
    <t>"dle výkazu materiálu ocelové konstrukce" 3081,9/1000</t>
  </si>
  <si>
    <t>65</t>
  </si>
  <si>
    <t>334791112</t>
  </si>
  <si>
    <t>Prostup v betonových zdech z plastových trub DN do 110</t>
  </si>
  <si>
    <t>-914242477</t>
  </si>
  <si>
    <t>"prostup odvodnění úložného prahu skrz pylon, PP trubka DN90"</t>
  </si>
  <si>
    <t>0,7*4</t>
  </si>
  <si>
    <t>66</t>
  </si>
  <si>
    <t>334791113</t>
  </si>
  <si>
    <t>Prostup v betonových zdech z plastových trub DN do 160</t>
  </si>
  <si>
    <t>-638067462</t>
  </si>
  <si>
    <t>"prostup odvodnění rubu opěr skrz dřík opěry"</t>
  </si>
  <si>
    <t>2,2*2</t>
  </si>
  <si>
    <t>Vodorovné konstrukce</t>
  </si>
  <si>
    <t>67</t>
  </si>
  <si>
    <t>421951115</t>
  </si>
  <si>
    <t>Dřevěná mostovka z tvrdých hranolů</t>
  </si>
  <si>
    <t>-515135320</t>
  </si>
  <si>
    <t>"dřevěné podélníky, hranol 100/120"</t>
  </si>
  <si>
    <t>0,1*0,12*69,0*7</t>
  </si>
  <si>
    <t>68</t>
  </si>
  <si>
    <t>421953311</t>
  </si>
  <si>
    <t>Dřevěné mostní podlahy trvalé z fošen a hranolů - výroba</t>
  </si>
  <si>
    <t>1836862625</t>
  </si>
  <si>
    <t>"dřevěné hranoly 80x80 (10ks/m)"</t>
  </si>
  <si>
    <t>3,7*69,0</t>
  </si>
  <si>
    <t>69</t>
  </si>
  <si>
    <t>421953321</t>
  </si>
  <si>
    <t>Dřevěné mostní podlahy trvalé z fošen a hranolů - montáž</t>
  </si>
  <si>
    <t>224830284</t>
  </si>
  <si>
    <t>423176713</t>
  </si>
  <si>
    <t>Montáž atypické OK š přes 4,2 m, v přes 3,6 m most o 1 poli rozpětí přes 30 m</t>
  </si>
  <si>
    <t>1265319939</t>
  </si>
  <si>
    <t>"TRVALÉ PRVKY viz výkaz materiálu" 40,9302</t>
  </si>
  <si>
    <t>"tlumič proti rozkmitu" 0,5</t>
  </si>
  <si>
    <t>71</t>
  </si>
  <si>
    <t>13611265_R</t>
  </si>
  <si>
    <t>materiál pro ocelovou konstrukci</t>
  </si>
  <si>
    <t>-1566199888</t>
  </si>
  <si>
    <t>Poznámka k položce:_x000d_
Hmotnost 392,5 kg/m2</t>
  </si>
  <si>
    <t>"výkaz ocelové konstrukce vč. ložisek, vč. uložení"</t>
  </si>
  <si>
    <t>41,430</t>
  </si>
  <si>
    <t>72</t>
  </si>
  <si>
    <t>423905111_R</t>
  </si>
  <si>
    <t>Rektifikace ocelové mostní konstrukce</t>
  </si>
  <si>
    <t>2053689728</t>
  </si>
  <si>
    <t>"napínání nosných lan"</t>
  </si>
  <si>
    <t>73</t>
  </si>
  <si>
    <t>423905211_R</t>
  </si>
  <si>
    <t>Osazení ocelové mostní konstrukce</t>
  </si>
  <si>
    <t>587337926</t>
  </si>
  <si>
    <t>74</t>
  </si>
  <si>
    <t>428351111</t>
  </si>
  <si>
    <t>Bednění bloku ložiska zřízení a odstranění</t>
  </si>
  <si>
    <t>-184692409</t>
  </si>
  <si>
    <t>0,4*(0,11*8+0,15*4+0,26*8+0,15*4)</t>
  </si>
  <si>
    <t>75</t>
  </si>
  <si>
    <t>430321616</t>
  </si>
  <si>
    <t>Schodišťová konstrukce a rampa ze ŽB tř. C 30/37</t>
  </si>
  <si>
    <t>-1874567591</t>
  </si>
  <si>
    <t>"revizní schodiště ze staveništních prefabrikátů"</t>
  </si>
  <si>
    <t>0,75*0,6*0,18*(26+14)</t>
  </si>
  <si>
    <t>76</t>
  </si>
  <si>
    <t>430361821</t>
  </si>
  <si>
    <t>Výztuž schodišťové konstrukce a rampy betonářskou ocelí 10 505</t>
  </si>
  <si>
    <t>-2025493463</t>
  </si>
  <si>
    <t>"předpoklad 70 kg/m3"</t>
  </si>
  <si>
    <t>schody*0,075</t>
  </si>
  <si>
    <t>77</t>
  </si>
  <si>
    <t>433121121</t>
  </si>
  <si>
    <t>Osazení ŽB schodnic</t>
  </si>
  <si>
    <t>711477260</t>
  </si>
  <si>
    <t>26+14</t>
  </si>
  <si>
    <t>78</t>
  </si>
  <si>
    <t>451315124</t>
  </si>
  <si>
    <t>Podkladní nebo výplňová vrstva z betonu C 12/15 tl do 150 mm</t>
  </si>
  <si>
    <t>820604383</t>
  </si>
  <si>
    <t>"podkladní beton C12/15 X0 pod základy křídel a kotevními bloky"</t>
  </si>
  <si>
    <t>2,5*1,8+1,67*1,8+4*3,3*3,3</t>
  </si>
  <si>
    <t>"šablona z betonu C12/15 X0 pro vrtání pilot"</t>
  </si>
  <si>
    <t>5,3*5,7*2+3,3*3,3*4</t>
  </si>
  <si>
    <t>79</t>
  </si>
  <si>
    <t>451315126</t>
  </si>
  <si>
    <t>Podkladní nebo výplňová vrstva z betonu C 20/25 tl do 150 mm</t>
  </si>
  <si>
    <t>-246108755</t>
  </si>
  <si>
    <t>"podkladní beton C20/25n XF3 pod schodištěm vč. stabilizačních patek"</t>
  </si>
  <si>
    <t>7,8*1,15"sklon"*0,75+3,98*1,2"sklon"*0,75+2*(0,1*0,75+0,2*0,75)</t>
  </si>
  <si>
    <t>80</t>
  </si>
  <si>
    <t>451315134</t>
  </si>
  <si>
    <t>Podkladní nebo výplňová vrstva z betonu C 12/15 tl do 200 mm</t>
  </si>
  <si>
    <t>-2146018977</t>
  </si>
  <si>
    <t>"podkladní beton C12/15 X0 pod základy opěr"</t>
  </si>
  <si>
    <t>5,3*5,7*2</t>
  </si>
  <si>
    <t>81</t>
  </si>
  <si>
    <t>451351111</t>
  </si>
  <si>
    <t>Bednění podkladní vrtací šablony základu z hranolů a prken hloubky do 300 mm - zřízení</t>
  </si>
  <si>
    <t>-1319383486</t>
  </si>
  <si>
    <t>"pod křídly" 0,15*2*(2,5+1,8+1,67+1,8)</t>
  </si>
  <si>
    <t>"pod opěrami" 0,2*2*2*(5,3+5,7)</t>
  </si>
  <si>
    <t>"šablony" 0,15*2*2*(5,3+5,7)+0,15*2*4*(3,3+3,3)</t>
  </si>
  <si>
    <t>82</t>
  </si>
  <si>
    <t>451351211</t>
  </si>
  <si>
    <t>Bednění podkladní vrtací šablony základu z hranolů a prken hloubky do 300 mm - odstranění</t>
  </si>
  <si>
    <t>333117688</t>
  </si>
  <si>
    <t>83</t>
  </si>
  <si>
    <t>451476121</t>
  </si>
  <si>
    <t>Podkladní vrstva plastbetonová tixotropní první vrstva tl 10 mm</t>
  </si>
  <si>
    <t>-1711231483</t>
  </si>
  <si>
    <t>"podlití patek zábradlí na křídlech"</t>
  </si>
  <si>
    <t>0,2*0,2*4</t>
  </si>
  <si>
    <t>84</t>
  </si>
  <si>
    <t>451576121</t>
  </si>
  <si>
    <t>Podkladní a výplňová vrstva ze štěrkopísku tl do 200 mm</t>
  </si>
  <si>
    <t>-2020590011</t>
  </si>
  <si>
    <t>"obsyp geomembrány za rubem opěr tl. 2x150 mm"</t>
  </si>
  <si>
    <t>2*geomem</t>
  </si>
  <si>
    <t>85</t>
  </si>
  <si>
    <t>458311131</t>
  </si>
  <si>
    <t>Filtrační vrstvy za opěrou z betonu drenážního hutněného po vrstvách</t>
  </si>
  <si>
    <t>1486581643</t>
  </si>
  <si>
    <t>"přechodový klín z mezerovitého betonu za opěrou"</t>
  </si>
  <si>
    <t>3,5*(1,773+1,635)</t>
  </si>
  <si>
    <t>86</t>
  </si>
  <si>
    <t>463211111</t>
  </si>
  <si>
    <t>Rovnanina z lomového kamene s vyklínováním spár a dutin úlomky kamene</t>
  </si>
  <si>
    <t>-468632356</t>
  </si>
  <si>
    <t>"v tl. 300mm"</t>
  </si>
  <si>
    <t>"OP1" 0,8*36,1</t>
  </si>
  <si>
    <t>"OP2" 0,3*5,44*5,5</t>
  </si>
  <si>
    <t>87</t>
  </si>
  <si>
    <t>465513157</t>
  </si>
  <si>
    <t>Dlažba svahu u opěr z upraveného lomového žulového kamene tl 200 mm do lože C 25/30 pl přes 10 m2</t>
  </si>
  <si>
    <t>1534551986</t>
  </si>
  <si>
    <t xml:space="preserve">"odláždění svahů u opěr celk. tl. 300mm (150mm kámen + 150mm beton)"  </t>
  </si>
  <si>
    <t>"OP1" 1,2*(20,42+81,95)+142,28</t>
  </si>
  <si>
    <t>"OP2" 3,14*4,54*4,1/2+0,75*0,75+0,75*1,3+0,75*0,6+0,75*1,2+0,5*1,2</t>
  </si>
  <si>
    <t>88</t>
  </si>
  <si>
    <t>-514018948</t>
  </si>
  <si>
    <t xml:space="preserve">"lemování odláždění ze štěrkodrti fr. 63-125  tl. 300 mm"</t>
  </si>
  <si>
    <t>2"vrstvy"*1,15"sklon"*0,8*(9,2+7,8)</t>
  </si>
  <si>
    <t>Úpravy povrchů, podlahy a osazování výplní</t>
  </si>
  <si>
    <t>89</t>
  </si>
  <si>
    <t>628611102</t>
  </si>
  <si>
    <t>Nátěr betonu mostu epoxidový 2x ochranný nepružný S2 (OS-B)</t>
  </si>
  <si>
    <t>-649545670</t>
  </si>
  <si>
    <t>"nátěr pylonů dle požadavků v TZ"</t>
  </si>
  <si>
    <t>19,9*4+19,9*4+0,7*2*(11,82+11,85+11,82+11,85)+1,2*0,7*4</t>
  </si>
  <si>
    <t>90</t>
  </si>
  <si>
    <t>628613511</t>
  </si>
  <si>
    <t>Ochranný nátěr OK mostů - základní a podkladní epoxidový, vrchní PU, tl. min 280 µm</t>
  </si>
  <si>
    <t>710821635</t>
  </si>
  <si>
    <t>"kompletní povrchová ochrana všech trvalých částí ocelové konstrukce"</t>
  </si>
  <si>
    <t>774,6</t>
  </si>
  <si>
    <t>91</t>
  </si>
  <si>
    <t>91112111_R</t>
  </si>
  <si>
    <t>Montáž zábradlí ocelového přivařeného k ocelové konstrukci</t>
  </si>
  <si>
    <t>-2110206498</t>
  </si>
  <si>
    <t>"zábradlí na nosné konstrukci vč. výplně a madel"</t>
  </si>
  <si>
    <t>"vč. konstrukční úpravy horního madla pro vložení LED pásku"</t>
  </si>
  <si>
    <t>69,8*2</t>
  </si>
  <si>
    <t>92</t>
  </si>
  <si>
    <t>55355391163_R</t>
  </si>
  <si>
    <t>mostní ocelové zábradlí s výplní z tahokovu včetně povrchové úpravy</t>
  </si>
  <si>
    <t>-1029273930</t>
  </si>
  <si>
    <t>93</t>
  </si>
  <si>
    <t>911121111</t>
  </si>
  <si>
    <t>Montáž zábradlí ocelového přichyceného vruty do betonového podkladu</t>
  </si>
  <si>
    <t>233182360</t>
  </si>
  <si>
    <t>"osazení dvoumadlového zábradlí do římsy na křídlech přes patní desky a šrouby"</t>
  </si>
  <si>
    <t>2,9+2,8</t>
  </si>
  <si>
    <t>94</t>
  </si>
  <si>
    <t>55391160_R</t>
  </si>
  <si>
    <t>dvoumadlové ocelové zábradlí včetně povrchové úpravy</t>
  </si>
  <si>
    <t>-1448000252</t>
  </si>
  <si>
    <t>95</t>
  </si>
  <si>
    <t>91411211_R</t>
  </si>
  <si>
    <t>Tabulka s letopočtem uvedení mostu do provozu</t>
  </si>
  <si>
    <t>1312921352</t>
  </si>
  <si>
    <t>"tabulka na nosné konstrukci s letopočtem stavby, označením výrobce a údaji o provedení protikorozní ochrany"</t>
  </si>
  <si>
    <t>96</t>
  </si>
  <si>
    <t>914112111</t>
  </si>
  <si>
    <t>Tabulka s označením evidenčního čísla mostu</t>
  </si>
  <si>
    <t>-1607512733</t>
  </si>
  <si>
    <t>"včetně sloupku a osazení"</t>
  </si>
  <si>
    <t>"evidenční číslo" 2</t>
  </si>
  <si>
    <t>"název toku" 2</t>
  </si>
  <si>
    <t>97</t>
  </si>
  <si>
    <t>916231213</t>
  </si>
  <si>
    <t>Osazení chodníkového obrubníku betonového stojatého s boční opěrou do lože z betonu prostého</t>
  </si>
  <si>
    <t>1423510752</t>
  </si>
  <si>
    <t xml:space="preserve">"obrubníky podél schodiště a dlažby" </t>
  </si>
  <si>
    <t>"OP1" 1,0+0,5+1,0+0,5</t>
  </si>
  <si>
    <t>"OP2" 0,75*3+3,38*1,2*2+1,9+1,65+0,75+0,75+1,2</t>
  </si>
  <si>
    <t>98</t>
  </si>
  <si>
    <t>59217017</t>
  </si>
  <si>
    <t>obrubník betonový chodníkový 1000x100x250mm</t>
  </si>
  <si>
    <t>1062978447</t>
  </si>
  <si>
    <t>99</t>
  </si>
  <si>
    <t>919726124</t>
  </si>
  <si>
    <t>Geotextilie pro ochranu, separaci a filtraci netkaná měrná hm přes 500 do 800 g/m2</t>
  </si>
  <si>
    <t>-1155942350</t>
  </si>
  <si>
    <t>"ochrana izolace základů opěr"</t>
  </si>
  <si>
    <t>4,3*3,5*2</t>
  </si>
  <si>
    <t>100</t>
  </si>
  <si>
    <t>931992121</t>
  </si>
  <si>
    <t>Výplň dilatačních spár z extrudovaného polystyrénu tl 20 mm</t>
  </si>
  <si>
    <t>741765740</t>
  </si>
  <si>
    <t xml:space="preserve">"výplň dil. spar mezi křídly a opěrou" </t>
  </si>
  <si>
    <t>0,7*(1,35+1,2)</t>
  </si>
  <si>
    <t>101</t>
  </si>
  <si>
    <t>931994142</t>
  </si>
  <si>
    <t>Těsnění dilatační spáry betonové konstrukce polyuretanovým tmelem do pl 4,0 cm2</t>
  </si>
  <si>
    <t>-1646889672</t>
  </si>
  <si>
    <t>"těsnění dilatační spáry mezi křídlem a opěrou"</t>
  </si>
  <si>
    <t>1,35+1,2</t>
  </si>
  <si>
    <t>102</t>
  </si>
  <si>
    <t>931994171</t>
  </si>
  <si>
    <t>Těsnění pracovní spáry betonové konstrukce asfaltovým izolačním pásem š do 500 mm</t>
  </si>
  <si>
    <t>290324206</t>
  </si>
  <si>
    <t>"těsnění na rubu pracovní spáry NAIP min. š. 300 mm"</t>
  </si>
  <si>
    <t>"opěry" 4*(2,65+0,7)+2*(3,5*2)</t>
  </si>
  <si>
    <t>"křídla" 1,37+2,2</t>
  </si>
  <si>
    <t>103</t>
  </si>
  <si>
    <t>931994172</t>
  </si>
  <si>
    <t>Těsnění dilatační spáry betonové konstrukce bitumenovým a asfaltovým izolačním pásem š do 500 mm</t>
  </si>
  <si>
    <t>1651849775</t>
  </si>
  <si>
    <t>104</t>
  </si>
  <si>
    <t>9339999_R</t>
  </si>
  <si>
    <t xml:space="preserve">Zkouška integrity systémových pilot ultrazvukovou metodou PIT </t>
  </si>
  <si>
    <t>-1383213100</t>
  </si>
  <si>
    <t>"zkouška integrity PIT na všech pilotách"</t>
  </si>
  <si>
    <t>2*9+4*4</t>
  </si>
  <si>
    <t>105</t>
  </si>
  <si>
    <t>936941011_R</t>
  </si>
  <si>
    <t>Osazování doplňkových ocelových součástí hm do 1 kg</t>
  </si>
  <si>
    <t>kg</t>
  </si>
  <si>
    <t>-1251115403</t>
  </si>
  <si>
    <t>"včetně dodání"</t>
  </si>
  <si>
    <t>"nivelační trn" 5</t>
  </si>
  <si>
    <t>106</t>
  </si>
  <si>
    <t>936941113_R</t>
  </si>
  <si>
    <t>Osazování doplňkových ocelových součástí hm přes 10 do 50 kg</t>
  </si>
  <si>
    <t>2067450618</t>
  </si>
  <si>
    <t>"včetně výroby a dodání, vč. pevného uložení na NK a kluzného uložení na spodní stavbu"</t>
  </si>
  <si>
    <t>"ocelový pozinkovaný rošt překrývající dilataci mezi opěrou a NK o rozměrech 0,7*3,5 m"</t>
  </si>
  <si>
    <t>"předpoklad" 50 "kg" * 2</t>
  </si>
  <si>
    <t>107</t>
  </si>
  <si>
    <t>93694630_R</t>
  </si>
  <si>
    <t>Ochranné vodivé propojení mostního vybavení - zemnící svod a jiskřiště ochrany</t>
  </si>
  <si>
    <t>ks</t>
  </si>
  <si>
    <t>1324881045</t>
  </si>
  <si>
    <t>"na každé opěře" 2</t>
  </si>
  <si>
    <t>108</t>
  </si>
  <si>
    <t>948411111</t>
  </si>
  <si>
    <t>Zřízení podpěrné skruže dočasné kovové z věží výšky do 10 m</t>
  </si>
  <si>
    <t>227148269</t>
  </si>
  <si>
    <t>"únosnost skruže min. 2 x 30 t"</t>
  </si>
  <si>
    <t>3,0*3,0*4,3*2</t>
  </si>
  <si>
    <t>109</t>
  </si>
  <si>
    <t>948411211</t>
  </si>
  <si>
    <t>Odstranění podpěrné skruže dočasné kovové z věží výšky do 10 m</t>
  </si>
  <si>
    <t>-2048645828</t>
  </si>
  <si>
    <t>949002612_R</t>
  </si>
  <si>
    <t>Montáž dočasné konstrukce pro zvedání shora</t>
  </si>
  <si>
    <t>kpl</t>
  </si>
  <si>
    <t>894284908</t>
  </si>
  <si>
    <t>"zřízení a provoz konstrukce pro montáž a demontáž nosné konstrukce mostu"</t>
  </si>
  <si>
    <t>"včetně veškerých souvisejících prací jako je dovoz, nájem a pod."</t>
  </si>
  <si>
    <t>111</t>
  </si>
  <si>
    <t>949002812_R</t>
  </si>
  <si>
    <t>Demontáž dočasné konstrukce pro zvedání shora</t>
  </si>
  <si>
    <t>-1115681591</t>
  </si>
  <si>
    <t>"včetně veškerých souvisejících prací "</t>
  </si>
  <si>
    <t>112</t>
  </si>
  <si>
    <t>95396111_R</t>
  </si>
  <si>
    <t>Kotvy chemickým tmelem M 12 hl 110 mm do betonu, ŽB nebo kamene s vyvrtáním otvoru</t>
  </si>
  <si>
    <t>-1495995065</t>
  </si>
  <si>
    <t>"kotvení ocelového dvoumadlového zábradlí včetně vrtání"</t>
  </si>
  <si>
    <t>4*4</t>
  </si>
  <si>
    <t>113</t>
  </si>
  <si>
    <t>998212111</t>
  </si>
  <si>
    <t>Přesun hmot pro mosty zděné, monolitické betonové nebo ocelové v do 20 m</t>
  </si>
  <si>
    <t>1150324905</t>
  </si>
  <si>
    <t>PSV</t>
  </si>
  <si>
    <t>Práce a dodávky PSV</t>
  </si>
  <si>
    <t>711</t>
  </si>
  <si>
    <t>Izolace proti vodě, vlhkosti a plynům</t>
  </si>
  <si>
    <t>114</t>
  </si>
  <si>
    <t>711141559</t>
  </si>
  <si>
    <t>Provedení izolace proti zemní vlhkosti pásy přitavením vodorovné NAIP</t>
  </si>
  <si>
    <t>79337210</t>
  </si>
  <si>
    <t>"izolace rubu opěr"</t>
  </si>
  <si>
    <t>3,1*3,5*2</t>
  </si>
  <si>
    <t>115</t>
  </si>
  <si>
    <t>711142559</t>
  </si>
  <si>
    <t>Provedení izolace proti zemní vlhkosti pásy přitavením svislé NAIP</t>
  </si>
  <si>
    <t>1917220419</t>
  </si>
  <si>
    <t>4,02*3,5*2+1,6*4,9*2</t>
  </si>
  <si>
    <t>116</t>
  </si>
  <si>
    <t>62833158_R</t>
  </si>
  <si>
    <t>pás asfaltový natavitelný oxidovaný tl 4,0mm typu G200 S40 s vložkou ze skleněné tkaniny, s jemnozrnným minerálním posypem</t>
  </si>
  <si>
    <t>-1704296708</t>
  </si>
  <si>
    <t>iz1+iz2</t>
  </si>
  <si>
    <t>65,52*1,1655 'Přepočtené koeficientem množství</t>
  </si>
  <si>
    <t>117</t>
  </si>
  <si>
    <t>711412001</t>
  </si>
  <si>
    <t>Provedení izolace proti tlakové vodě svislé za studena nátěrem penetračním</t>
  </si>
  <si>
    <t>-407748377</t>
  </si>
  <si>
    <t>"penetrační nátěr 1xALP"</t>
  </si>
  <si>
    <t>"OP1" (14,776+4,954*0,7+9,1)*2+4,02*3,5+1,78*4,9</t>
  </si>
  <si>
    <t>"křídla" 1,305+0,73+1,46*1,37+4,33+2,86+1,3+0,73+1,46*2,2+3,65+2,305</t>
  </si>
  <si>
    <t>"OP2" (14,71+4,45*0,7+7,726)*2+3,512*3,5+1,84*4,9</t>
  </si>
  <si>
    <t>118</t>
  </si>
  <si>
    <t>11163150</t>
  </si>
  <si>
    <t>lak penetrační asfaltový</t>
  </si>
  <si>
    <t>-503166370</t>
  </si>
  <si>
    <t>Poznámka k položce:_x000d_
Spotřeba 0,3-0,4kg/m2</t>
  </si>
  <si>
    <t>172,312*0,001 'Přepočtené koeficientem množství</t>
  </si>
  <si>
    <t>119</t>
  </si>
  <si>
    <t>711412002</t>
  </si>
  <si>
    <t>Provedení izolace proti tlakové vodě svislé za studena lakem asfaltovým</t>
  </si>
  <si>
    <t>1534297046</t>
  </si>
  <si>
    <t>"asfaltový nátěr 2xALN"</t>
  </si>
  <si>
    <t>(iz3-iz1-iz2)*2</t>
  </si>
  <si>
    <t>120</t>
  </si>
  <si>
    <t>11163152</t>
  </si>
  <si>
    <t>lak hydroizolační asfaltový</t>
  </si>
  <si>
    <t>CS ÚRS 2022 01</t>
  </si>
  <si>
    <t>915294866</t>
  </si>
  <si>
    <t>Poznámka k položce:_x000d_
Spotřeba: 0,3-0,5 kg/m2</t>
  </si>
  <si>
    <t>213,584*0,001 'Přepočtené koeficientem množství</t>
  </si>
  <si>
    <t>121</t>
  </si>
  <si>
    <t>711471053</t>
  </si>
  <si>
    <t>Provedení vodorovné izolace proti tlakové vodě termoplasty volně položenou fólií z nízkolehčeného PE</t>
  </si>
  <si>
    <t>-722790567</t>
  </si>
  <si>
    <t>"geomembrána na rubu opěr"</t>
  </si>
  <si>
    <t>3,5*(5,28+6,6)</t>
  </si>
  <si>
    <t>122</t>
  </si>
  <si>
    <t>28323102_R</t>
  </si>
  <si>
    <t>fólie PE hydroizolační, š. 1,4 m, tl. 1,5 mm</t>
  </si>
  <si>
    <t>2055328995</t>
  </si>
  <si>
    <t>741</t>
  </si>
  <si>
    <t>Elektroinstalace - silnoproud</t>
  </si>
  <si>
    <t>123</t>
  </si>
  <si>
    <t>741110301</t>
  </si>
  <si>
    <t>Montáž trubka ochranná do krabic plastová tuhá D do 40 mm uložená pevně</t>
  </si>
  <si>
    <t>2145987117</t>
  </si>
  <si>
    <t>"HDPE chránička DN40 pro kabely VO, UV stabilní "</t>
  </si>
  <si>
    <t>"vč. přerušení chráničky a vytažení kabelu u každého zdroje"</t>
  </si>
  <si>
    <t>"vč. zabetonování v pylonech"</t>
  </si>
  <si>
    <t>2*(74,0"m"*2"ks")</t>
  </si>
  <si>
    <t>124</t>
  </si>
  <si>
    <t>34571360</t>
  </si>
  <si>
    <t>trubka elektroinstalační HDPE tuhá dvouplášťová korugovaná D 32/40mm</t>
  </si>
  <si>
    <t>-1598113462</t>
  </si>
  <si>
    <t>296*1,05 'Přepočtené koeficientem množství</t>
  </si>
  <si>
    <t>125</t>
  </si>
  <si>
    <t>741110302</t>
  </si>
  <si>
    <t>Montáž trubka ochranná do krabic plastová tuhá D přes 40 do 90 mm uložená pevně</t>
  </si>
  <si>
    <t>1928461906</t>
  </si>
  <si>
    <t>"HDPE chránička DN52 pro kabely VO ve spodní části zábradlí, UV stabilní "</t>
  </si>
  <si>
    <t>2*(74,0"m"+8,0"m")</t>
  </si>
  <si>
    <t>126</t>
  </si>
  <si>
    <t>34571362</t>
  </si>
  <si>
    <t>trubka elektroinstalační HDPE tuhá dvouplášťová korugovaná D 52/63mm</t>
  </si>
  <si>
    <t>1706611925</t>
  </si>
  <si>
    <t>164*1,05 'Přepočtené koeficientem množství</t>
  </si>
  <si>
    <t>762</t>
  </si>
  <si>
    <t>Konstrukce tesařské</t>
  </si>
  <si>
    <t>127</t>
  </si>
  <si>
    <t>762083122</t>
  </si>
  <si>
    <t>Impregnace řeziva proti dřevokaznému hmyzu, houbám a plísním máčením třída ohrožení 3 a 4</t>
  </si>
  <si>
    <t>1478743411</t>
  </si>
  <si>
    <t>"impregnace děvěných prvků mostovky"</t>
  </si>
  <si>
    <t>dřevo+podlaha*0,08</t>
  </si>
  <si>
    <t>783</t>
  </si>
  <si>
    <t>Dokončovací práce - nátěry</t>
  </si>
  <si>
    <t>128</t>
  </si>
  <si>
    <t>783268111</t>
  </si>
  <si>
    <t>Lazurovací dvojnásobný olejový nátěr tesařských konstrukcí</t>
  </si>
  <si>
    <t>1642798556</t>
  </si>
  <si>
    <t>"nátěr dřevěných prvků mostovky"</t>
  </si>
  <si>
    <t>"podélné hranoly" (0,1*2+0,12*2)*69,0*7+0,1*0,12*2*7</t>
  </si>
  <si>
    <t>"příčné hranoly" 0,08*4*3,7*690+0,08*0,08*2*690</t>
  </si>
  <si>
    <t>SO 201.2 - SO 201.2 - Osvětlení lávky</t>
  </si>
  <si>
    <t xml:space="preserve"> Statutární město Karviná</t>
  </si>
  <si>
    <t xml:space="preserve"> Dopravoprojekt Ostrava a.s.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</si>
  <si>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</si>
  <si>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</si>
  <si>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</si>
  <si>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</si>
  <si>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</si>
  <si>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 xml:space="preserve">    VRN1 - Průzkumné, geodetické a projektové práce</t>
  </si>
  <si>
    <t>167111101</t>
  </si>
  <si>
    <t>Nakládání výkopku z hornin třídy těžitelnosti I skupiny 1 až 3 ručně</t>
  </si>
  <si>
    <t>-1340477588</t>
  </si>
  <si>
    <t>Poznámka k položce:_x000d_
Výkopek nepoužitý pro opětovný zásyp a určený k odvozu na skládku."</t>
  </si>
  <si>
    <t>42*0,21*0,35</t>
  </si>
  <si>
    <t>-987741917</t>
  </si>
  <si>
    <t>741122121</t>
  </si>
  <si>
    <t>Montáž kabel Cu plný kulatý žíla 2x1,5 až 6 mm2 zatažený v trubkách (např. CYKY)</t>
  </si>
  <si>
    <t>1735585127</t>
  </si>
  <si>
    <t>50*1,2</t>
  </si>
  <si>
    <t>(45+35+25+15)*1,2*4</t>
  </si>
  <si>
    <t>34111006</t>
  </si>
  <si>
    <t>kabel instalační jádro Cu plné izolace PVC plášť PVC 450/750V (CYKY) 2x2,5mm2</t>
  </si>
  <si>
    <t>-739664530</t>
  </si>
  <si>
    <t>Poznámka k položce:_x000d_
CYKY, průměr kabelu 8,9mm</t>
  </si>
  <si>
    <t>636*1,15 "Přepočtené koeficientem množství</t>
  </si>
  <si>
    <t>741122143</t>
  </si>
  <si>
    <t>Montáž kabel Cu plný kulatý žíla 5x4 až 6 mm2 zatažený v trubkách (např. CYKY)</t>
  </si>
  <si>
    <t>-1735741687</t>
  </si>
  <si>
    <t>(24,5+97,5+28,5+101,5)*1,05</t>
  </si>
  <si>
    <t>34111100</t>
  </si>
  <si>
    <t>kabel instalační jádro Cu plné izolace PVC plášť PVC 450/750V (CYKY) 5x6mm2</t>
  </si>
  <si>
    <t>2050840151</t>
  </si>
  <si>
    <t>Poznámka k položce:_x000d_
CYKY, průměr kabelu 15,1mm</t>
  </si>
  <si>
    <t>264,6*1,15 "Přepočtené koeficientem množství</t>
  </si>
  <si>
    <t>741128002</t>
  </si>
  <si>
    <t>Ostatní práce při montáži vodičů a kabelů - označení dalším štítkem</t>
  </si>
  <si>
    <t>-93341255</t>
  </si>
  <si>
    <t>1+8+32+2</t>
  </si>
  <si>
    <t>35442119</t>
  </si>
  <si>
    <t>štítek plastový - směr</t>
  </si>
  <si>
    <t>-504853002</t>
  </si>
  <si>
    <t>741128003</t>
  </si>
  <si>
    <t>Ostatní práce při montáži vodičů a kabelů - svazkování žil</t>
  </si>
  <si>
    <t>-889424924</t>
  </si>
  <si>
    <t>34572315</t>
  </si>
  <si>
    <t>páska stahovací kabelová 4,8x360mm</t>
  </si>
  <si>
    <t>100 kus</t>
  </si>
  <si>
    <t>-1274591443</t>
  </si>
  <si>
    <t>741372125</t>
  </si>
  <si>
    <t>Montáž svítidlo LED exteriérové vestavné stěnové páskové se zapojením vodičů</t>
  </si>
  <si>
    <t>-773661047</t>
  </si>
  <si>
    <t>Poznámka k položce:_x000d_
LED pásky s délkou 2m, včetně hliníkového profilu a zalitím epoxidovou směsí instalované do madel zábradlí.</t>
  </si>
  <si>
    <t>0,8+0,8</t>
  </si>
  <si>
    <t>(8*4*2)*2</t>
  </si>
  <si>
    <t>34845011R</t>
  </si>
  <si>
    <t>LED pásek exteriérový 10-20W/m IP 68, včetně napájecího zdroje, hliníkové lišty a zalití epoxidovou hmotou, dle popisu viz. TZ.</t>
  </si>
  <si>
    <t>97829064</t>
  </si>
  <si>
    <t>129,6-1,6</t>
  </si>
  <si>
    <t>34845010R</t>
  </si>
  <si>
    <t>LED pásek exteriérový do 10W/m IP 68,včetně napájecího zdroje, hliníkové lišty a zalití epoxidovou hmotou, dle popisu viz. TZ.</t>
  </si>
  <si>
    <t>336681820</t>
  </si>
  <si>
    <t>0,8*2</t>
  </si>
  <si>
    <t>741810003</t>
  </si>
  <si>
    <t>Celková prohlídka elektrického rozvodu a zařízení přes 0,5 do 1 milionu Kč</t>
  </si>
  <si>
    <t>1117300100</t>
  </si>
  <si>
    <t>741820001</t>
  </si>
  <si>
    <t>Měření zemních odporů zemniče</t>
  </si>
  <si>
    <t>288676326</t>
  </si>
  <si>
    <t>741854911</t>
  </si>
  <si>
    <t>Změření zemního odporu zkušební svorky</t>
  </si>
  <si>
    <t>-2013551625</t>
  </si>
  <si>
    <t>Práce a dodávky M</t>
  </si>
  <si>
    <t>21-M</t>
  </si>
  <si>
    <t>Elektromontáže</t>
  </si>
  <si>
    <t>210100152_R</t>
  </si>
  <si>
    <t>Ukončení kabelů smršťovací záklopkou nebo páskou se zapojením bez letování žíly do 4x35 mm2</t>
  </si>
  <si>
    <t>-548304032</t>
  </si>
  <si>
    <t>Poznámka k položce:_x000d_
Ukončení napájecího kabelu v plastovém pilíři.</t>
  </si>
  <si>
    <t>35436314</t>
  </si>
  <si>
    <t>hlava rozdělovací smršťovaná přímá do 1kV SKE 4f/1+2 kabel 12-32mm/průřez 1,5-35mm</t>
  </si>
  <si>
    <t>-959739403</t>
  </si>
  <si>
    <t>210100155_R</t>
  </si>
  <si>
    <t>Ukončení kabelů smršťovací záklopkou nebo páskou se zapojením bez letování žíly do 5x6 mm2</t>
  </si>
  <si>
    <t>-1257628864</t>
  </si>
  <si>
    <t>-210081740</t>
  </si>
  <si>
    <t>210100171_R</t>
  </si>
  <si>
    <t>Ukončení kabelů smršťovací záklopkou nebo páskou se zapojením bez letování žíly do 2x4 mm2</t>
  </si>
  <si>
    <t>-2136883044</t>
  </si>
  <si>
    <t>4*2*4+2</t>
  </si>
  <si>
    <t>34382001</t>
  </si>
  <si>
    <t>páska elektroizolační PVC š 19mm</t>
  </si>
  <si>
    <t>-1637726919</t>
  </si>
  <si>
    <t>15,9375*2 "Přepočtené koeficientem množství</t>
  </si>
  <si>
    <t>210191563</t>
  </si>
  <si>
    <t>Montáž skříní pojistkových oceloplechových typ RVO 6 až 8 bez zapojení vodičů</t>
  </si>
  <si>
    <t>673610863</t>
  </si>
  <si>
    <t>35711880R</t>
  </si>
  <si>
    <t>skříň rozváděče veřejného osvětlení kompaktní pilíř celoplastové provedení 6x vývod spínání RVO soumrakovým spínačem a spínání úsporného režimu hodinami, viz. TZ</t>
  </si>
  <si>
    <t>291658328</t>
  </si>
  <si>
    <t>Poznámka k položce:_x000d_
včetně veškeré výzbroje, oživení a zapojení</t>
  </si>
  <si>
    <t>-961270478</t>
  </si>
  <si>
    <t>35711873R</t>
  </si>
  <si>
    <t>skříň rozváděče veřejného osvětlení do výklenku v ŽB pylonu. Provedení nerez, včetně povrchové úpravy a laku, 5x jištěný vývod, výzbroj dle popisu v TZ, včetně připojení uzemnění</t>
  </si>
  <si>
    <t>-691640299</t>
  </si>
  <si>
    <t>210220002</t>
  </si>
  <si>
    <t>Montáž uzemňovacích vedení vodičů FeZn pomocí svorek na povrchu drátem nebo lanem do průměru 10 mm</t>
  </si>
  <si>
    <t>1842637507</t>
  </si>
  <si>
    <t>35441073</t>
  </si>
  <si>
    <t xml:space="preserve">drát-lano  D10mm FeZn</t>
  </si>
  <si>
    <t>-825581293</t>
  </si>
  <si>
    <t>210220020</t>
  </si>
  <si>
    <t>Montáž uzemňovacího vedení vodičů FeZn pomocí svorek v zemi páskou do 120 mm2 ve městské zástavbě</t>
  </si>
  <si>
    <t>917603968</t>
  </si>
  <si>
    <t>Poznámka k položce:_x000d_
včetně napojení skříní</t>
  </si>
  <si>
    <t>35442062</t>
  </si>
  <si>
    <t>pás zemnící 30x4mm FeZn</t>
  </si>
  <si>
    <t>1530092349</t>
  </si>
  <si>
    <t>210220421</t>
  </si>
  <si>
    <t>Montáž doplňků hromosvodného vedení - jiskřiště</t>
  </si>
  <si>
    <t>-1275120029</t>
  </si>
  <si>
    <t>35889505R</t>
  </si>
  <si>
    <t>ochrana přepěťová - jiskřiště mezi podpěru mostu a uzemnění výztuže, včetně veškerého příslušenství, svorek a propojů</t>
  </si>
  <si>
    <t>1730487644</t>
  </si>
  <si>
    <t>22-M</t>
  </si>
  <si>
    <t>Montáže technologických zařízení pro dopravní stavby</t>
  </si>
  <si>
    <t>220060401R</t>
  </si>
  <si>
    <t>Montáž těsnění kabelovodu beztlakového zátkou těsněnou lepidlem</t>
  </si>
  <si>
    <t>1122418080</t>
  </si>
  <si>
    <t>Poznámka k položce:_x000d_
Kompletní utěsnění chrániček a zemních prostupů._x000d_
Utěsnění chrániček a prostupů proti vnikání nečistot a vody, vodotěsnou těsnící hmotou.</t>
  </si>
  <si>
    <t>X02tes</t>
  </si>
  <si>
    <t>Kompletní dodávka ucpávek pro utěsnění chrániček a zemních prostupů.</t>
  </si>
  <si>
    <t>256</t>
  </si>
  <si>
    <t>-841876401</t>
  </si>
  <si>
    <t>46-M</t>
  </si>
  <si>
    <t>Zemní práce při extr.mont.pracích</t>
  </si>
  <si>
    <t>460161172</t>
  </si>
  <si>
    <t>Hloubení kabelových rýh ručně š 35 cm hl 80 cm v hornině tř I skupiny 3</t>
  </si>
  <si>
    <t>-437912220</t>
  </si>
  <si>
    <t>19+23</t>
  </si>
  <si>
    <t>460431172</t>
  </si>
  <si>
    <t>Zásyp kabelových rýh ručně se zhutněním š 35 cm hl 70 cm z horniny tř I skupiny 3</t>
  </si>
  <si>
    <t>1761830186</t>
  </si>
  <si>
    <t>460661512</t>
  </si>
  <si>
    <t>Kabelové lože z písku pro kabely nn kryté plastovou fólií š lože přes 25 do 50 cm</t>
  </si>
  <si>
    <t>-2123669241</t>
  </si>
  <si>
    <t>Poznámka k položce:_x000d_
součástí položky je i plastová folie</t>
  </si>
  <si>
    <t>460791112</t>
  </si>
  <si>
    <t>Montáž trubek ochranných plastových uložených volně do rýhy tuhých D přes 32 do 50 mm</t>
  </si>
  <si>
    <t>-507626325</t>
  </si>
  <si>
    <t>(23*2+19*2)*1,2</t>
  </si>
  <si>
    <t>34571361</t>
  </si>
  <si>
    <t>trubka elektroinstalační HDPE tuhá dvouplášťová korugovaná D 41/50mm</t>
  </si>
  <si>
    <t>-607711535</t>
  </si>
  <si>
    <t>100,8*1,05 "Přepočtené koeficientem množství</t>
  </si>
  <si>
    <t>HZS</t>
  </si>
  <si>
    <t>Hodinové zúčtovací sazby</t>
  </si>
  <si>
    <t>HZS4232</t>
  </si>
  <si>
    <t>Hodinová zúčtovací sazba technik odborný</t>
  </si>
  <si>
    <t>hod</t>
  </si>
  <si>
    <t>512</t>
  </si>
  <si>
    <t>-2092271150</t>
  </si>
  <si>
    <t>Poznámka k položce:_x000d_
Placéná součinnost budoucího správce VO, technické koordinace.</t>
  </si>
  <si>
    <t>VRN1</t>
  </si>
  <si>
    <t>Průzkumné, geodetické a projektové práce</t>
  </si>
  <si>
    <t>011464000</t>
  </si>
  <si>
    <t>Měření (monitoring) úrovně osvětlení</t>
  </si>
  <si>
    <t>kmpl</t>
  </si>
  <si>
    <t>676199133</t>
  </si>
  <si>
    <t>AZ</t>
  </si>
  <si>
    <t>140,5</t>
  </si>
  <si>
    <t>DRN</t>
  </si>
  <si>
    <t>437,6</t>
  </si>
  <si>
    <t>87,62</t>
  </si>
  <si>
    <t>NAS</t>
  </si>
  <si>
    <t>177</t>
  </si>
  <si>
    <t>OR1</t>
  </si>
  <si>
    <t>104,34</t>
  </si>
  <si>
    <t>OR2</t>
  </si>
  <si>
    <t>57,258</t>
  </si>
  <si>
    <t>ORN</t>
  </si>
  <si>
    <t>347,8</t>
  </si>
  <si>
    <t>SO 391 - SO 391 - Úprava hráze řkm 30,3 - 30,4</t>
  </si>
  <si>
    <t>157,804</t>
  </si>
  <si>
    <t>TR</t>
  </si>
  <si>
    <t>381,72</t>
  </si>
  <si>
    <t>TR1</t>
  </si>
  <si>
    <t>63,34</t>
  </si>
  <si>
    <t>TR2</t>
  </si>
  <si>
    <t>318,38</t>
  </si>
  <si>
    <t>58,2</t>
  </si>
  <si>
    <t>1913633032</t>
  </si>
  <si>
    <t>121151103</t>
  </si>
  <si>
    <t>Sejmutí ornice plochy do 100 m2 tl vrstvy do 200 mm strojně</t>
  </si>
  <si>
    <t>-27707554</t>
  </si>
  <si>
    <t>Poznámka k položce:_x000d_
dotčený svah hráze + povrch vně hráze</t>
  </si>
  <si>
    <t>"sejmutí drnu v tl. 0,1 m" 437,6</t>
  </si>
  <si>
    <t>121151105</t>
  </si>
  <si>
    <t>Sejmutí ornice plochy do 100 m2 tl vrstvy přes 250 do 300 mm strojně</t>
  </si>
  <si>
    <t>-1801516090</t>
  </si>
  <si>
    <t>Poznámka k položce:_x000d_
plocha pole vedle stávající hráze</t>
  </si>
  <si>
    <t>"sejmutí ornice v tl. 0,3 m" 347,8</t>
  </si>
  <si>
    <t>-845195085</t>
  </si>
  <si>
    <t>(0,77*30)+(0,65*20)+(0,77*20)+(0,67*10)</t>
  </si>
  <si>
    <t>162351103</t>
  </si>
  <si>
    <t>Vodorovné přemístění přes 50 do 500 m výkopku/sypaniny z horniny třídy těžitelnosti I skupiny 1 až 3</t>
  </si>
  <si>
    <t>-870389090</t>
  </si>
  <si>
    <t>"odvoz ornice na meziskládku" ORN*0,3</t>
  </si>
  <si>
    <t>"dovoz ornice z meziskládky na ohumusování" TR*0,15</t>
  </si>
  <si>
    <t>-550716308</t>
  </si>
  <si>
    <t>"odvoz na skládku 12 km" VYK+(KAM*0,1)+(DRN*0,1)+(OR1-OR2)</t>
  </si>
  <si>
    <t>-1051168564</t>
  </si>
  <si>
    <t>167151101</t>
  </si>
  <si>
    <t>Nakládání výkopku z hornin třídy těžitelnosti I skupiny 1 až 3 do 100 m3</t>
  </si>
  <si>
    <t>-300459825</t>
  </si>
  <si>
    <t>"naložení ornice z meziskládky" OR1</t>
  </si>
  <si>
    <t>171152111</t>
  </si>
  <si>
    <t>Uložení sypaniny z hornin nesoudržných a sypkých do násypů zhutněných v aktivní zóně silnic a dálnic</t>
  </si>
  <si>
    <t>-187944931</t>
  </si>
  <si>
    <t>(1,35*30)+(1,35*20)+(3,2*20)+(0,9*10)</t>
  </si>
  <si>
    <t>583441R1</t>
  </si>
  <si>
    <t>materiál do aktivní zóny</t>
  </si>
  <si>
    <t>-1062703486</t>
  </si>
  <si>
    <t>"1,8 t/m3" AZ*1,8</t>
  </si>
  <si>
    <t>171152121</t>
  </si>
  <si>
    <t>Uložení sypaniny z hornin nesoudržných kamenitých do násypů zhutněných silnic a dálnic</t>
  </si>
  <si>
    <t>-1833782816</t>
  </si>
  <si>
    <t>(1,7*50)+(1,1*20)+(7*10)</t>
  </si>
  <si>
    <t>583441R2</t>
  </si>
  <si>
    <t>materiál do násypů</t>
  </si>
  <si>
    <t>158732534</t>
  </si>
  <si>
    <t>"1,8 t/m3" NAS*1,8</t>
  </si>
  <si>
    <t>-732587992</t>
  </si>
  <si>
    <t>"2,0 t/m3" (VYK+(KAM*0,1))*2,0</t>
  </si>
  <si>
    <t>"1,7 t/m3" ((DRN*0,1)+(OR1-OR2))*1,7</t>
  </si>
  <si>
    <t>-1208806384</t>
  </si>
  <si>
    <t>"uložení ornice na meziskládku" OR1</t>
  </si>
  <si>
    <t>"uložení výkopku na skládku" SKL</t>
  </si>
  <si>
    <t>182351023</t>
  </si>
  <si>
    <t>Rozprostření ornice pl do 100 m2 ve svahu přes 1:5 tl vrstvy do 200 mm strojně</t>
  </si>
  <si>
    <t>-1377800983</t>
  </si>
  <si>
    <t>Poznámka k položce:_x000d_
návodní svah hráze</t>
  </si>
  <si>
    <t>182351123</t>
  </si>
  <si>
    <t>Rozprostření ornice pl přes 100 do 500 m2 ve svahu přes 1:5 tl vrstvy do 200 mm strojně</t>
  </si>
  <si>
    <t>1310597317</t>
  </si>
  <si>
    <t>Poznámka k položce:_x000d_
vnější (vzdušný) svah hráze</t>
  </si>
  <si>
    <t>183403211</t>
  </si>
  <si>
    <t>Obdělání půdy nakopáním na hl přes 0,05 do 0,1 m ve svahu přes 1:5 do 1:2</t>
  </si>
  <si>
    <t>-474944922</t>
  </si>
  <si>
    <t>TR1+TR2</t>
  </si>
  <si>
    <t>183403231</t>
  </si>
  <si>
    <t>Obdělání půdy rytím v zemině skupiny 1 a 2 ve svahu přes 1:5 do 1:2</t>
  </si>
  <si>
    <t>-491481562</t>
  </si>
  <si>
    <t>183403253</t>
  </si>
  <si>
    <t>Obdělání půdy hrabáním ve svahu přes 1:5 do 1:2</t>
  </si>
  <si>
    <t>611699946</t>
  </si>
  <si>
    <t>183403261</t>
  </si>
  <si>
    <t>Obdělání půdy válením ve svahu přes 1:5 do 1:2</t>
  </si>
  <si>
    <t>-98457720</t>
  </si>
  <si>
    <t>183405211</t>
  </si>
  <si>
    <t>Výsev trávníku hydroosevem na ornici</t>
  </si>
  <si>
    <t>-198304774</t>
  </si>
  <si>
    <t>00572474</t>
  </si>
  <si>
    <t>osivo směs travní krajinná-svahová</t>
  </si>
  <si>
    <t>474297801</t>
  </si>
  <si>
    <t>"množství osiva 20 g/m2" 0,02*TR</t>
  </si>
  <si>
    <t>564851111</t>
  </si>
  <si>
    <t>Podklad ze štěrkodrtě ŠD plochy přes 100 m2 tl 150 mm</t>
  </si>
  <si>
    <t>-784130027</t>
  </si>
  <si>
    <t>Poznámka k položce:_x000d_
sjezd do bermy, konec úpravy na hrázi</t>
  </si>
  <si>
    <t>(27,51+87,62)*1,15</t>
  </si>
  <si>
    <t>564871011</t>
  </si>
  <si>
    <t>Podklad ze štěrkodrtě ŠD plochy do 100 m2 tl 250 mm</t>
  </si>
  <si>
    <t>-1023032974</t>
  </si>
  <si>
    <t>Poznámka k položce:_x000d_
konec úpravy na hrázi</t>
  </si>
  <si>
    <t>27,51*1,5</t>
  </si>
  <si>
    <t>-1001975694</t>
  </si>
  <si>
    <t>SEZNAM FIGUR</t>
  </si>
  <si>
    <t>Výměra</t>
  </si>
  <si>
    <t>Použití figury:</t>
  </si>
  <si>
    <t>MZK</t>
  </si>
  <si>
    <t>zásyp za opěrou nad geomembránou</t>
  </si>
  <si>
    <t>zásyp základů</t>
  </si>
  <si>
    <t>ochranný zásyp za opěrou</t>
  </si>
  <si>
    <t>TRÁVA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</si>
</sst>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210125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Lávka přes řeku Olši - přeshraniční propojení Karviné a Hażlachu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18. 6. 2024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Karviná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Dopravoprojekt Ostrava a.s.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19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000 - SO 000 - Ostatní...'!J30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000 - SO 000 - Ostatní...'!P117</f>
        <v>0</v>
      </c>
      <c r="AV95" s="128">
        <f>'SO 000 - SO 000 - Ostatní...'!J33</f>
        <v>0</v>
      </c>
      <c r="AW95" s="128">
        <f>'SO 000 - SO 000 - Ostatní...'!J34</f>
        <v>0</v>
      </c>
      <c r="AX95" s="128">
        <f>'SO 000 - SO 000 - Ostatní...'!J35</f>
        <v>0</v>
      </c>
      <c r="AY95" s="128">
        <f>'SO 000 - SO 000 - Ostatní...'!J36</f>
        <v>0</v>
      </c>
      <c r="AZ95" s="128">
        <f>'SO 000 - SO 000 - Ostatní...'!F33</f>
        <v>0</v>
      </c>
      <c r="BA95" s="128">
        <f>'SO 000 - SO 000 - Ostatní...'!F34</f>
        <v>0</v>
      </c>
      <c r="BB95" s="128">
        <f>'SO 000 - SO 000 - Ostatní...'!F35</f>
        <v>0</v>
      </c>
      <c r="BC95" s="128">
        <f>'SO 000 - SO 000 - Ostatní...'!F36</f>
        <v>0</v>
      </c>
      <c r="BD95" s="130">
        <f>'SO 000 - SO 000 - Ostatní...'!F37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111 - SO 111 - Komunik...'!J30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111 - SO 111 - Komunik...'!P122</f>
        <v>0</v>
      </c>
      <c r="AV96" s="128">
        <f>'SO 111 - SO 111 - Komunik...'!J33</f>
        <v>0</v>
      </c>
      <c r="AW96" s="128">
        <f>'SO 111 - SO 111 - Komunik...'!J34</f>
        <v>0</v>
      </c>
      <c r="AX96" s="128">
        <f>'SO 111 - SO 111 - Komunik...'!J35</f>
        <v>0</v>
      </c>
      <c r="AY96" s="128">
        <f>'SO 111 - SO 111 - Komunik...'!J36</f>
        <v>0</v>
      </c>
      <c r="AZ96" s="128">
        <f>'SO 111 - SO 111 - Komunik...'!F33</f>
        <v>0</v>
      </c>
      <c r="BA96" s="128">
        <f>'SO 111 - SO 111 - Komunik...'!F34</f>
        <v>0</v>
      </c>
      <c r="BB96" s="128">
        <f>'SO 111 - SO 111 - Komunik...'!F35</f>
        <v>0</v>
      </c>
      <c r="BC96" s="128">
        <f>'SO 111 - SO 111 - Komunik...'!F36</f>
        <v>0</v>
      </c>
      <c r="BD96" s="130">
        <f>'SO 111 - SO 111 - Komunik...'!F37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201.1 - SO 201.1 - Láv...'!J30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201.1 - SO 201.1 - Láv...'!P130</f>
        <v>0</v>
      </c>
      <c r="AV97" s="128">
        <f>'SO 201.1 - SO 201.1 - Láv...'!J33</f>
        <v>0</v>
      </c>
      <c r="AW97" s="128">
        <f>'SO 201.1 - SO 201.1 - Láv...'!J34</f>
        <v>0</v>
      </c>
      <c r="AX97" s="128">
        <f>'SO 201.1 - SO 201.1 - Láv...'!J35</f>
        <v>0</v>
      </c>
      <c r="AY97" s="128">
        <f>'SO 201.1 - SO 201.1 - Láv...'!J36</f>
        <v>0</v>
      </c>
      <c r="AZ97" s="128">
        <f>'SO 201.1 - SO 201.1 - Láv...'!F33</f>
        <v>0</v>
      </c>
      <c r="BA97" s="128">
        <f>'SO 201.1 - SO 201.1 - Láv...'!F34</f>
        <v>0</v>
      </c>
      <c r="BB97" s="128">
        <f>'SO 201.1 - SO 201.1 - Láv...'!F35</f>
        <v>0</v>
      </c>
      <c r="BC97" s="128">
        <f>'SO 201.1 - SO 201.1 - Láv...'!F36</f>
        <v>0</v>
      </c>
      <c r="BD97" s="130">
        <f>'SO 201.1 - SO 201.1 - Láv...'!F37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201.2 - SO 201.2 - Osv...'!J30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'SO 201.2 - SO 201.2 - Osv...'!P127</f>
        <v>0</v>
      </c>
      <c r="AV98" s="128">
        <f>'SO 201.2 - SO 201.2 - Osv...'!J33</f>
        <v>0</v>
      </c>
      <c r="AW98" s="128">
        <f>'SO 201.2 - SO 201.2 - Osv...'!J34</f>
        <v>0</v>
      </c>
      <c r="AX98" s="128">
        <f>'SO 201.2 - SO 201.2 - Osv...'!J35</f>
        <v>0</v>
      </c>
      <c r="AY98" s="128">
        <f>'SO 201.2 - SO 201.2 - Osv...'!J36</f>
        <v>0</v>
      </c>
      <c r="AZ98" s="128">
        <f>'SO 201.2 - SO 201.2 - Osv...'!F33</f>
        <v>0</v>
      </c>
      <c r="BA98" s="128">
        <f>'SO 201.2 - SO 201.2 - Osv...'!F34</f>
        <v>0</v>
      </c>
      <c r="BB98" s="128">
        <f>'SO 201.2 - SO 201.2 - Osv...'!F35</f>
        <v>0</v>
      </c>
      <c r="BC98" s="128">
        <f>'SO 201.2 - SO 201.2 - Osv...'!F36</f>
        <v>0</v>
      </c>
      <c r="BD98" s="130">
        <f>'SO 201.2 - SO 201.2 - Osv...'!F37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391 - SO 391 - Úprava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32">
        <v>0</v>
      </c>
      <c r="AT99" s="133">
        <f>ROUND(SUM(AV99:AW99),2)</f>
        <v>0</v>
      </c>
      <c r="AU99" s="134">
        <f>'SO 391 - SO 391 - Úprava ...'!P120</f>
        <v>0</v>
      </c>
      <c r="AV99" s="133">
        <f>'SO 391 - SO 391 - Úprava ...'!J33</f>
        <v>0</v>
      </c>
      <c r="AW99" s="133">
        <f>'SO 391 - SO 391 - Úprava ...'!J34</f>
        <v>0</v>
      </c>
      <c r="AX99" s="133">
        <f>'SO 391 - SO 391 - Úprava ...'!J35</f>
        <v>0</v>
      </c>
      <c r="AY99" s="133">
        <f>'SO 391 - SO 391 - Úprava ...'!J36</f>
        <v>0</v>
      </c>
      <c r="AZ99" s="133">
        <f>'SO 391 - SO 391 - Úprava ...'!F33</f>
        <v>0</v>
      </c>
      <c r="BA99" s="133">
        <f>'SO 391 - SO 391 - Úprava ...'!F34</f>
        <v>0</v>
      </c>
      <c r="BB99" s="133">
        <f>'SO 391 - SO 391 - Úprava ...'!F35</f>
        <v>0</v>
      </c>
      <c r="BC99" s="133">
        <f>'SO 391 - SO 391 - Úprava ...'!F36</f>
        <v>0</v>
      </c>
      <c r="BD99" s="135">
        <f>'SO 391 - SO 391 - Úprava ...'!F37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bn934whsK7cvYFD44QXgedBn5XwPGOZyHfWfk14ISqdoW5fK2ETjzTpxQ9Z18SWQ/Gf38mMfjsu/Y78HFjDgyQ==" hashValue="2fLD51QVq6BVS6xdYe1FG9gpU4AYLelGKFZRFcjopYxP2+8RielVfsxJ4s3HWK3uJLX1rjgQwSPs3Ho030Q0vA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SO 000 - Ostatní...'!C2" display="/"/>
    <hyperlink ref="A96" location="'SO 111 - SO 111 - Komunik...'!C2" display="/"/>
    <hyperlink ref="A97" location="'SO 201.1 - SO 201.1 - Láv...'!C2" display="/"/>
    <hyperlink ref="A98" location="'SO 201.2 - SO 201.2 - Osv...'!C2" display="/"/>
    <hyperlink ref="A99" location="'SO 391 - SO 391 - Úprav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Lávka přes řeku Olši - přeshraniční propojení Karviné a Hażlachu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18. 6. 2024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ROUND((SUM(BE117:BE156)),  2)</f>
        <v>0</v>
      </c>
      <c r="G33" s="38"/>
      <c r="H33" s="38"/>
      <c r="I33" s="155">
        <v>0.20999999999999999</v>
      </c>
      <c r="J33" s="154">
        <f>ROUND(((SUM(BE117:BE156))*I33),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ROUND((SUM(BF117:BF156)),  2)</f>
        <v>0</v>
      </c>
      <c r="G34" s="38"/>
      <c r="H34" s="38"/>
      <c r="I34" s="155">
        <v>0.14999999999999999</v>
      </c>
      <c r="J34" s="154">
        <f>ROUND(((SUM(BF117:BF156))*I34),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ROUND((SUM(BH117:BH156)),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Lávka přes řeku Olši - přeshraniční propojení Karviné a Hażlachu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000 - SO 000 -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18. 6. 2024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Statutární město Karviná</v>
      </c>
      <c r="G91" s="40"/>
      <c r="H91" s="40"/>
      <c r="I91" s="32" t="s">
        <v>31</v>
      </c>
      <c r="J91" s="36" t="str">
        <f>E21</f>
        <v>Dopravoprojekt Ostrava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108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Lávka přes řeku Olši - přeshraniční propojení Karviné a Hażlachu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 000 - SO 000 - Ostatní a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21</v>
      </c>
      <c r="D111" s="40"/>
      <c r="E111" s="40"/>
      <c r="F111" s="27" t="str">
        <f>F12</f>
        <v xml:space="preserve"> </v>
      </c>
      <c r="G111" s="40"/>
      <c r="H111" s="40"/>
      <c r="I111" s="32" t="s">
        <v>23</v>
      </c>
      <c r="J111" s="79" t="str">
        <f>IF(J12="","",J12)</f>
        <v>18. 6. 2024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25</v>
      </c>
      <c r="D113" s="40"/>
      <c r="E113" s="40"/>
      <c r="F113" s="27" t="str">
        <f>E15</f>
        <v>Statutární město Karviná</v>
      </c>
      <c r="G113" s="40"/>
      <c r="H113" s="40"/>
      <c r="I113" s="32" t="s">
        <v>31</v>
      </c>
      <c r="J113" s="36" t="str">
        <f>E21</f>
        <v>Dopravoprojekt Ostrava a.s.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34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109</v>
      </c>
      <c r="D116" s="188" t="s">
        <v>61</v>
      </c>
      <c r="E116" s="188" t="s">
        <v>57</v>
      </c>
      <c r="F116" s="188" t="s">
        <v>58</v>
      </c>
      <c r="G116" s="188" t="s">
        <v>110</v>
      </c>
      <c r="H116" s="188" t="s">
        <v>111</v>
      </c>
      <c r="I116" s="188" t="s">
        <v>112</v>
      </c>
      <c r="J116" s="188" t="s">
        <v>104</v>
      </c>
      <c r="K116" s="189" t="s">
        <v>113</v>
      </c>
      <c r="L116" s="190"/>
      <c r="M116" s="100" t="s">
        <v>1</v>
      </c>
      <c r="N116" s="101" t="s">
        <v>40</v>
      </c>
      <c r="O116" s="101" t="s">
        <v>114</v>
      </c>
      <c r="P116" s="101" t="s">
        <v>115</v>
      </c>
      <c r="Q116" s="101" t="s">
        <v>116</v>
      </c>
      <c r="R116" s="101" t="s">
        <v>117</v>
      </c>
      <c r="S116" s="101" t="s">
        <v>118</v>
      </c>
      <c r="T116" s="102" t="s">
        <v>119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120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106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121</v>
      </c>
      <c r="F118" s="199" t="s">
        <v>122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SUM(P119:P156)</f>
        <v>0</v>
      </c>
      <c r="Q118" s="204"/>
      <c r="R118" s="205">
        <f>SUM(R119:R156)</f>
        <v>0</v>
      </c>
      <c r="S118" s="204"/>
      <c r="T118" s="206">
        <f>SUM(T119:T156)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123</v>
      </c>
      <c r="AT118" s="208" t="s">
        <v>75</v>
      </c>
      <c r="AU118" s="208" t="s">
        <v>76</v>
      </c>
      <c r="AY118" s="207" t="s">
        <v>124</v>
      </c>
      <c r="BK118" s="209">
        <f>SUM(BK119:BK156)</f>
        <v>0</v>
      </c>
    </row>
    <row r="119" s="2" customFormat="1" ht="16.5" customHeight="1">
      <c r="A119" s="38"/>
      <c r="B119" s="39"/>
      <c r="C119" s="210" t="s">
        <v>84</v>
      </c>
      <c r="D119" s="210" t="s">
        <v>125</v>
      </c>
      <c r="E119" s="211" t="s">
        <v>126</v>
      </c>
      <c r="F119" s="212" t="s">
        <v>127</v>
      </c>
      <c r="G119" s="213" t="s">
        <v>128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129</v>
      </c>
      <c r="AT119" s="221" t="s">
        <v>125</v>
      </c>
      <c r="AU119" s="221" t="s">
        <v>84</v>
      </c>
      <c r="AY119" s="17" t="s">
        <v>124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129</v>
      </c>
      <c r="BM119" s="221" t="s">
        <v>130</v>
      </c>
    </row>
    <row r="120" s="2" customFormat="1">
      <c r="A120" s="38"/>
      <c r="B120" s="39"/>
      <c r="C120" s="40"/>
      <c r="D120" s="223" t="s">
        <v>131</v>
      </c>
      <c r="E120" s="40"/>
      <c r="F120" s="224" t="s">
        <v>132</v>
      </c>
      <c r="G120" s="40"/>
      <c r="H120" s="40"/>
      <c r="I120" s="225"/>
      <c r="J120" s="40"/>
      <c r="K120" s="40"/>
      <c r="L120" s="44"/>
      <c r="M120" s="226"/>
      <c r="N120" s="22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131</v>
      </c>
      <c r="AU120" s="17" t="s">
        <v>84</v>
      </c>
    </row>
    <row r="121" s="2" customFormat="1" ht="24.15" customHeight="1">
      <c r="A121" s="38"/>
      <c r="B121" s="39"/>
      <c r="C121" s="210" t="s">
        <v>86</v>
      </c>
      <c r="D121" s="210" t="s">
        <v>125</v>
      </c>
      <c r="E121" s="211" t="s">
        <v>133</v>
      </c>
      <c r="F121" s="212" t="s">
        <v>134</v>
      </c>
      <c r="G121" s="213" t="s">
        <v>128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129</v>
      </c>
      <c r="AT121" s="221" t="s">
        <v>125</v>
      </c>
      <c r="AU121" s="221" t="s">
        <v>84</v>
      </c>
      <c r="AY121" s="17" t="s">
        <v>124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129</v>
      </c>
      <c r="BM121" s="221" t="s">
        <v>135</v>
      </c>
    </row>
    <row r="122" s="2" customFormat="1">
      <c r="A122" s="38"/>
      <c r="B122" s="39"/>
      <c r="C122" s="40"/>
      <c r="D122" s="223" t="s">
        <v>131</v>
      </c>
      <c r="E122" s="40"/>
      <c r="F122" s="224" t="s">
        <v>136</v>
      </c>
      <c r="G122" s="40"/>
      <c r="H122" s="40"/>
      <c r="I122" s="225"/>
      <c r="J122" s="40"/>
      <c r="K122" s="40"/>
      <c r="L122" s="44"/>
      <c r="M122" s="226"/>
      <c r="N122" s="22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84</v>
      </c>
    </row>
    <row r="123" s="2" customFormat="1" ht="24.15" customHeight="1">
      <c r="A123" s="38"/>
      <c r="B123" s="39"/>
      <c r="C123" s="210" t="s">
        <v>137</v>
      </c>
      <c r="D123" s="210" t="s">
        <v>125</v>
      </c>
      <c r="E123" s="211" t="s">
        <v>138</v>
      </c>
      <c r="F123" s="212" t="s">
        <v>139</v>
      </c>
      <c r="G123" s="213" t="s">
        <v>128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129</v>
      </c>
      <c r="AT123" s="221" t="s">
        <v>125</v>
      </c>
      <c r="AU123" s="221" t="s">
        <v>84</v>
      </c>
      <c r="AY123" s="17" t="s">
        <v>124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129</v>
      </c>
      <c r="BM123" s="221" t="s">
        <v>140</v>
      </c>
    </row>
    <row r="124" s="2" customFormat="1">
      <c r="A124" s="38"/>
      <c r="B124" s="39"/>
      <c r="C124" s="40"/>
      <c r="D124" s="223" t="s">
        <v>131</v>
      </c>
      <c r="E124" s="40"/>
      <c r="F124" s="224" t="s">
        <v>141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131</v>
      </c>
      <c r="AU124" s="17" t="s">
        <v>84</v>
      </c>
    </row>
    <row r="125" s="2" customFormat="1" ht="16.5" customHeight="1">
      <c r="A125" s="38"/>
      <c r="B125" s="39"/>
      <c r="C125" s="210" t="s">
        <v>142</v>
      </c>
      <c r="D125" s="210" t="s">
        <v>125</v>
      </c>
      <c r="E125" s="211" t="s">
        <v>143</v>
      </c>
      <c r="F125" s="212" t="s">
        <v>144</v>
      </c>
      <c r="G125" s="213" t="s">
        <v>128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129</v>
      </c>
      <c r="AT125" s="221" t="s">
        <v>125</v>
      </c>
      <c r="AU125" s="221" t="s">
        <v>84</v>
      </c>
      <c r="AY125" s="17" t="s">
        <v>124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129</v>
      </c>
      <c r="BM125" s="221" t="s">
        <v>145</v>
      </c>
    </row>
    <row r="126" s="2" customFormat="1">
      <c r="A126" s="38"/>
      <c r="B126" s="39"/>
      <c r="C126" s="40"/>
      <c r="D126" s="223" t="s">
        <v>131</v>
      </c>
      <c r="E126" s="40"/>
      <c r="F126" s="224" t="s">
        <v>146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131</v>
      </c>
      <c r="AU126" s="17" t="s">
        <v>84</v>
      </c>
    </row>
    <row r="127" s="2" customFormat="1" ht="16.5" customHeight="1">
      <c r="A127" s="38"/>
      <c r="B127" s="39"/>
      <c r="C127" s="210" t="s">
        <v>123</v>
      </c>
      <c r="D127" s="210" t="s">
        <v>125</v>
      </c>
      <c r="E127" s="211" t="s">
        <v>147</v>
      </c>
      <c r="F127" s="212" t="s">
        <v>148</v>
      </c>
      <c r="G127" s="213" t="s">
        <v>128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129</v>
      </c>
      <c r="AT127" s="221" t="s">
        <v>125</v>
      </c>
      <c r="AU127" s="221" t="s">
        <v>84</v>
      </c>
      <c r="AY127" s="17" t="s">
        <v>124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129</v>
      </c>
      <c r="BM127" s="221" t="s">
        <v>149</v>
      </c>
    </row>
    <row r="128" s="2" customFormat="1">
      <c r="A128" s="38"/>
      <c r="B128" s="39"/>
      <c r="C128" s="40"/>
      <c r="D128" s="223" t="s">
        <v>131</v>
      </c>
      <c r="E128" s="40"/>
      <c r="F128" s="224" t="s">
        <v>150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84</v>
      </c>
    </row>
    <row r="129" s="2" customFormat="1" ht="16.5" customHeight="1">
      <c r="A129" s="38"/>
      <c r="B129" s="39"/>
      <c r="C129" s="210" t="s">
        <v>151</v>
      </c>
      <c r="D129" s="210" t="s">
        <v>125</v>
      </c>
      <c r="E129" s="211" t="s">
        <v>152</v>
      </c>
      <c r="F129" s="212" t="s">
        <v>153</v>
      </c>
      <c r="G129" s="213" t="s">
        <v>128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129</v>
      </c>
      <c r="AT129" s="221" t="s">
        <v>125</v>
      </c>
      <c r="AU129" s="221" t="s">
        <v>84</v>
      </c>
      <c r="AY129" s="17" t="s">
        <v>124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129</v>
      </c>
      <c r="BM129" s="221" t="s">
        <v>154</v>
      </c>
    </row>
    <row r="130" s="2" customFormat="1">
      <c r="A130" s="38"/>
      <c r="B130" s="39"/>
      <c r="C130" s="40"/>
      <c r="D130" s="223" t="s">
        <v>131</v>
      </c>
      <c r="E130" s="40"/>
      <c r="F130" s="224" t="s">
        <v>155</v>
      </c>
      <c r="G130" s="40"/>
      <c r="H130" s="40"/>
      <c r="I130" s="225"/>
      <c r="J130" s="40"/>
      <c r="K130" s="40"/>
      <c r="L130" s="44"/>
      <c r="M130" s="226"/>
      <c r="N130" s="22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84</v>
      </c>
    </row>
    <row r="131" s="2" customFormat="1" ht="16.5" customHeight="1">
      <c r="A131" s="38"/>
      <c r="B131" s="39"/>
      <c r="C131" s="210" t="s">
        <v>156</v>
      </c>
      <c r="D131" s="210" t="s">
        <v>125</v>
      </c>
      <c r="E131" s="211" t="s">
        <v>157</v>
      </c>
      <c r="F131" s="212" t="s">
        <v>158</v>
      </c>
      <c r="G131" s="213" t="s">
        <v>128</v>
      </c>
      <c r="H131" s="214">
        <v>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129</v>
      </c>
      <c r="AT131" s="221" t="s">
        <v>125</v>
      </c>
      <c r="AU131" s="221" t="s">
        <v>84</v>
      </c>
      <c r="AY131" s="17" t="s">
        <v>124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129</v>
      </c>
      <c r="BM131" s="221" t="s">
        <v>159</v>
      </c>
    </row>
    <row r="132" s="2" customFormat="1">
      <c r="A132" s="38"/>
      <c r="B132" s="39"/>
      <c r="C132" s="40"/>
      <c r="D132" s="223" t="s">
        <v>131</v>
      </c>
      <c r="E132" s="40"/>
      <c r="F132" s="224" t="s">
        <v>160</v>
      </c>
      <c r="G132" s="40"/>
      <c r="H132" s="40"/>
      <c r="I132" s="225"/>
      <c r="J132" s="40"/>
      <c r="K132" s="40"/>
      <c r="L132" s="44"/>
      <c r="M132" s="226"/>
      <c r="N132" s="22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84</v>
      </c>
    </row>
    <row r="133" s="2" customFormat="1" ht="16.5" customHeight="1">
      <c r="A133" s="38"/>
      <c r="B133" s="39"/>
      <c r="C133" s="210" t="s">
        <v>161</v>
      </c>
      <c r="D133" s="210" t="s">
        <v>125</v>
      </c>
      <c r="E133" s="211" t="s">
        <v>162</v>
      </c>
      <c r="F133" s="212" t="s">
        <v>163</v>
      </c>
      <c r="G133" s="213" t="s">
        <v>128</v>
      </c>
      <c r="H133" s="214">
        <v>1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129</v>
      </c>
      <c r="AT133" s="221" t="s">
        <v>125</v>
      </c>
      <c r="AU133" s="221" t="s">
        <v>84</v>
      </c>
      <c r="AY133" s="17" t="s">
        <v>124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129</v>
      </c>
      <c r="BM133" s="221" t="s">
        <v>164</v>
      </c>
    </row>
    <row r="134" s="2" customFormat="1">
      <c r="A134" s="38"/>
      <c r="B134" s="39"/>
      <c r="C134" s="40"/>
      <c r="D134" s="223" t="s">
        <v>131</v>
      </c>
      <c r="E134" s="40"/>
      <c r="F134" s="224" t="s">
        <v>165</v>
      </c>
      <c r="G134" s="40"/>
      <c r="H134" s="40"/>
      <c r="I134" s="225"/>
      <c r="J134" s="40"/>
      <c r="K134" s="40"/>
      <c r="L134" s="44"/>
      <c r="M134" s="226"/>
      <c r="N134" s="22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84</v>
      </c>
    </row>
    <row r="135" s="2" customFormat="1" ht="24.15" customHeight="1">
      <c r="A135" s="38"/>
      <c r="B135" s="39"/>
      <c r="C135" s="210" t="s">
        <v>166</v>
      </c>
      <c r="D135" s="210" t="s">
        <v>125</v>
      </c>
      <c r="E135" s="211" t="s">
        <v>167</v>
      </c>
      <c r="F135" s="212" t="s">
        <v>168</v>
      </c>
      <c r="G135" s="213" t="s">
        <v>128</v>
      </c>
      <c r="H135" s="214">
        <v>1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129</v>
      </c>
      <c r="AT135" s="221" t="s">
        <v>125</v>
      </c>
      <c r="AU135" s="221" t="s">
        <v>84</v>
      </c>
      <c r="AY135" s="17" t="s">
        <v>124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129</v>
      </c>
      <c r="BM135" s="221" t="s">
        <v>169</v>
      </c>
    </row>
    <row r="136" s="2" customFormat="1">
      <c r="A136" s="38"/>
      <c r="B136" s="39"/>
      <c r="C136" s="40"/>
      <c r="D136" s="223" t="s">
        <v>131</v>
      </c>
      <c r="E136" s="40"/>
      <c r="F136" s="224" t="s">
        <v>170</v>
      </c>
      <c r="G136" s="40"/>
      <c r="H136" s="40"/>
      <c r="I136" s="225"/>
      <c r="J136" s="40"/>
      <c r="K136" s="40"/>
      <c r="L136" s="44"/>
      <c r="M136" s="226"/>
      <c r="N136" s="22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84</v>
      </c>
    </row>
    <row r="137" s="2" customFormat="1" ht="16.5" customHeight="1">
      <c r="A137" s="38"/>
      <c r="B137" s="39"/>
      <c r="C137" s="210" t="s">
        <v>171</v>
      </c>
      <c r="D137" s="210" t="s">
        <v>125</v>
      </c>
      <c r="E137" s="211" t="s">
        <v>172</v>
      </c>
      <c r="F137" s="212" t="s">
        <v>173</v>
      </c>
      <c r="G137" s="213" t="s">
        <v>174</v>
      </c>
      <c r="H137" s="214">
        <v>4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129</v>
      </c>
      <c r="AT137" s="221" t="s">
        <v>125</v>
      </c>
      <c r="AU137" s="221" t="s">
        <v>84</v>
      </c>
      <c r="AY137" s="17" t="s">
        <v>124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129</v>
      </c>
      <c r="BM137" s="221" t="s">
        <v>175</v>
      </c>
    </row>
    <row r="138" s="2" customFormat="1">
      <c r="A138" s="38"/>
      <c r="B138" s="39"/>
      <c r="C138" s="40"/>
      <c r="D138" s="223" t="s">
        <v>131</v>
      </c>
      <c r="E138" s="40"/>
      <c r="F138" s="224" t="s">
        <v>176</v>
      </c>
      <c r="G138" s="40"/>
      <c r="H138" s="40"/>
      <c r="I138" s="225"/>
      <c r="J138" s="40"/>
      <c r="K138" s="40"/>
      <c r="L138" s="44"/>
      <c r="M138" s="226"/>
      <c r="N138" s="22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131</v>
      </c>
      <c r="AU138" s="17" t="s">
        <v>84</v>
      </c>
    </row>
    <row r="139" s="2" customFormat="1" ht="16.5" customHeight="1">
      <c r="A139" s="38"/>
      <c r="B139" s="39"/>
      <c r="C139" s="210" t="s">
        <v>177</v>
      </c>
      <c r="D139" s="210" t="s">
        <v>125</v>
      </c>
      <c r="E139" s="211" t="s">
        <v>178</v>
      </c>
      <c r="F139" s="212" t="s">
        <v>179</v>
      </c>
      <c r="G139" s="213" t="s">
        <v>174</v>
      </c>
      <c r="H139" s="214">
        <v>1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129</v>
      </c>
      <c r="AT139" s="221" t="s">
        <v>125</v>
      </c>
      <c r="AU139" s="221" t="s">
        <v>84</v>
      </c>
      <c r="AY139" s="17" t="s">
        <v>124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129</v>
      </c>
      <c r="BM139" s="221" t="s">
        <v>180</v>
      </c>
    </row>
    <row r="140" s="2" customFormat="1">
      <c r="A140" s="38"/>
      <c r="B140" s="39"/>
      <c r="C140" s="40"/>
      <c r="D140" s="223" t="s">
        <v>131</v>
      </c>
      <c r="E140" s="40"/>
      <c r="F140" s="224" t="s">
        <v>181</v>
      </c>
      <c r="G140" s="40"/>
      <c r="H140" s="40"/>
      <c r="I140" s="225"/>
      <c r="J140" s="40"/>
      <c r="K140" s="40"/>
      <c r="L140" s="44"/>
      <c r="M140" s="226"/>
      <c r="N140" s="22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84</v>
      </c>
    </row>
    <row r="141" s="2" customFormat="1" ht="16.5" customHeight="1">
      <c r="A141" s="38"/>
      <c r="B141" s="39"/>
      <c r="C141" s="210" t="s">
        <v>182</v>
      </c>
      <c r="D141" s="210" t="s">
        <v>125</v>
      </c>
      <c r="E141" s="211" t="s">
        <v>183</v>
      </c>
      <c r="F141" s="212" t="s">
        <v>184</v>
      </c>
      <c r="G141" s="213" t="s">
        <v>174</v>
      </c>
      <c r="H141" s="214">
        <v>1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129</v>
      </c>
      <c r="AT141" s="221" t="s">
        <v>125</v>
      </c>
      <c r="AU141" s="221" t="s">
        <v>84</v>
      </c>
      <c r="AY141" s="17" t="s">
        <v>124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129</v>
      </c>
      <c r="BM141" s="221" t="s">
        <v>185</v>
      </c>
    </row>
    <row r="142" s="2" customFormat="1">
      <c r="A142" s="38"/>
      <c r="B142" s="39"/>
      <c r="C142" s="40"/>
      <c r="D142" s="223" t="s">
        <v>131</v>
      </c>
      <c r="E142" s="40"/>
      <c r="F142" s="224" t="s">
        <v>186</v>
      </c>
      <c r="G142" s="40"/>
      <c r="H142" s="40"/>
      <c r="I142" s="225"/>
      <c r="J142" s="40"/>
      <c r="K142" s="40"/>
      <c r="L142" s="44"/>
      <c r="M142" s="226"/>
      <c r="N142" s="22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131</v>
      </c>
      <c r="AU142" s="17" t="s">
        <v>84</v>
      </c>
    </row>
    <row r="143" s="2" customFormat="1" ht="24.15" customHeight="1">
      <c r="A143" s="38"/>
      <c r="B143" s="39"/>
      <c r="C143" s="210" t="s">
        <v>187</v>
      </c>
      <c r="D143" s="210" t="s">
        <v>125</v>
      </c>
      <c r="E143" s="211" t="s">
        <v>188</v>
      </c>
      <c r="F143" s="212" t="s">
        <v>189</v>
      </c>
      <c r="G143" s="213" t="s">
        <v>128</v>
      </c>
      <c r="H143" s="214">
        <v>1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129</v>
      </c>
      <c r="AT143" s="221" t="s">
        <v>125</v>
      </c>
      <c r="AU143" s="221" t="s">
        <v>84</v>
      </c>
      <c r="AY143" s="17" t="s">
        <v>124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129</v>
      </c>
      <c r="BM143" s="221" t="s">
        <v>190</v>
      </c>
    </row>
    <row r="144" s="2" customFormat="1">
      <c r="A144" s="38"/>
      <c r="B144" s="39"/>
      <c r="C144" s="40"/>
      <c r="D144" s="223" t="s">
        <v>131</v>
      </c>
      <c r="E144" s="40"/>
      <c r="F144" s="224" t="s">
        <v>191</v>
      </c>
      <c r="G144" s="40"/>
      <c r="H144" s="40"/>
      <c r="I144" s="225"/>
      <c r="J144" s="40"/>
      <c r="K144" s="40"/>
      <c r="L144" s="44"/>
      <c r="M144" s="226"/>
      <c r="N144" s="22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131</v>
      </c>
      <c r="AU144" s="17" t="s">
        <v>84</v>
      </c>
    </row>
    <row r="145" s="2" customFormat="1" ht="21.75" customHeight="1">
      <c r="A145" s="38"/>
      <c r="B145" s="39"/>
      <c r="C145" s="210" t="s">
        <v>192</v>
      </c>
      <c r="D145" s="210" t="s">
        <v>125</v>
      </c>
      <c r="E145" s="211" t="s">
        <v>193</v>
      </c>
      <c r="F145" s="212" t="s">
        <v>194</v>
      </c>
      <c r="G145" s="213" t="s">
        <v>128</v>
      </c>
      <c r="H145" s="214">
        <v>1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129</v>
      </c>
      <c r="AT145" s="221" t="s">
        <v>125</v>
      </c>
      <c r="AU145" s="221" t="s">
        <v>84</v>
      </c>
      <c r="AY145" s="17" t="s">
        <v>124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129</v>
      </c>
      <c r="BM145" s="221" t="s">
        <v>195</v>
      </c>
    </row>
    <row r="146" s="2" customFormat="1">
      <c r="A146" s="38"/>
      <c r="B146" s="39"/>
      <c r="C146" s="40"/>
      <c r="D146" s="223" t="s">
        <v>131</v>
      </c>
      <c r="E146" s="40"/>
      <c r="F146" s="224" t="s">
        <v>196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84</v>
      </c>
    </row>
    <row r="147" s="2" customFormat="1" ht="21.75" customHeight="1">
      <c r="A147" s="38"/>
      <c r="B147" s="39"/>
      <c r="C147" s="210" t="s">
        <v>8</v>
      </c>
      <c r="D147" s="210" t="s">
        <v>125</v>
      </c>
      <c r="E147" s="211" t="s">
        <v>197</v>
      </c>
      <c r="F147" s="212" t="s">
        <v>198</v>
      </c>
      <c r="G147" s="213" t="s">
        <v>128</v>
      </c>
      <c r="H147" s="214">
        <v>1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41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129</v>
      </c>
      <c r="AT147" s="221" t="s">
        <v>125</v>
      </c>
      <c r="AU147" s="221" t="s">
        <v>84</v>
      </c>
      <c r="AY147" s="17" t="s">
        <v>124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84</v>
      </c>
      <c r="BK147" s="222">
        <f>ROUND(I147*H147,2)</f>
        <v>0</v>
      </c>
      <c r="BL147" s="17" t="s">
        <v>129</v>
      </c>
      <c r="BM147" s="221" t="s">
        <v>199</v>
      </c>
    </row>
    <row r="148" s="2" customFormat="1">
      <c r="A148" s="38"/>
      <c r="B148" s="39"/>
      <c r="C148" s="40"/>
      <c r="D148" s="223" t="s">
        <v>131</v>
      </c>
      <c r="E148" s="40"/>
      <c r="F148" s="224" t="s">
        <v>200</v>
      </c>
      <c r="G148" s="40"/>
      <c r="H148" s="40"/>
      <c r="I148" s="225"/>
      <c r="J148" s="40"/>
      <c r="K148" s="40"/>
      <c r="L148" s="44"/>
      <c r="M148" s="226"/>
      <c r="N148" s="22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131</v>
      </c>
      <c r="AU148" s="17" t="s">
        <v>84</v>
      </c>
    </row>
    <row r="149" s="2" customFormat="1" ht="16.5" customHeight="1">
      <c r="A149" s="38"/>
      <c r="B149" s="39"/>
      <c r="C149" s="210" t="s">
        <v>201</v>
      </c>
      <c r="D149" s="210" t="s">
        <v>125</v>
      </c>
      <c r="E149" s="211" t="s">
        <v>202</v>
      </c>
      <c r="F149" s="212" t="s">
        <v>203</v>
      </c>
      <c r="G149" s="213" t="s">
        <v>128</v>
      </c>
      <c r="H149" s="214">
        <v>1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41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129</v>
      </c>
      <c r="AT149" s="221" t="s">
        <v>125</v>
      </c>
      <c r="AU149" s="221" t="s">
        <v>84</v>
      </c>
      <c r="AY149" s="17" t="s">
        <v>124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84</v>
      </c>
      <c r="BK149" s="222">
        <f>ROUND(I149*H149,2)</f>
        <v>0</v>
      </c>
      <c r="BL149" s="17" t="s">
        <v>129</v>
      </c>
      <c r="BM149" s="221" t="s">
        <v>204</v>
      </c>
    </row>
    <row r="150" s="2" customFormat="1">
      <c r="A150" s="38"/>
      <c r="B150" s="39"/>
      <c r="C150" s="40"/>
      <c r="D150" s="223" t="s">
        <v>131</v>
      </c>
      <c r="E150" s="40"/>
      <c r="F150" s="224" t="s">
        <v>205</v>
      </c>
      <c r="G150" s="40"/>
      <c r="H150" s="40"/>
      <c r="I150" s="225"/>
      <c r="J150" s="40"/>
      <c r="K150" s="40"/>
      <c r="L150" s="44"/>
      <c r="M150" s="226"/>
      <c r="N150" s="22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131</v>
      </c>
      <c r="AU150" s="17" t="s">
        <v>84</v>
      </c>
    </row>
    <row r="151" s="2" customFormat="1" ht="21.75" customHeight="1">
      <c r="A151" s="38"/>
      <c r="B151" s="39"/>
      <c r="C151" s="210" t="s">
        <v>206</v>
      </c>
      <c r="D151" s="210" t="s">
        <v>125</v>
      </c>
      <c r="E151" s="211" t="s">
        <v>207</v>
      </c>
      <c r="F151" s="212" t="s">
        <v>208</v>
      </c>
      <c r="G151" s="213" t="s">
        <v>128</v>
      </c>
      <c r="H151" s="214">
        <v>1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129</v>
      </c>
      <c r="AT151" s="221" t="s">
        <v>125</v>
      </c>
      <c r="AU151" s="221" t="s">
        <v>84</v>
      </c>
      <c r="AY151" s="17" t="s">
        <v>124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129</v>
      </c>
      <c r="BM151" s="221" t="s">
        <v>209</v>
      </c>
    </row>
    <row r="152" s="2" customFormat="1">
      <c r="A152" s="38"/>
      <c r="B152" s="39"/>
      <c r="C152" s="40"/>
      <c r="D152" s="223" t="s">
        <v>131</v>
      </c>
      <c r="E152" s="40"/>
      <c r="F152" s="224" t="s">
        <v>210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131</v>
      </c>
      <c r="AU152" s="17" t="s">
        <v>84</v>
      </c>
    </row>
    <row r="153" s="2" customFormat="1" ht="21.75" customHeight="1">
      <c r="A153" s="38"/>
      <c r="B153" s="39"/>
      <c r="C153" s="210" t="s">
        <v>211</v>
      </c>
      <c r="D153" s="210" t="s">
        <v>125</v>
      </c>
      <c r="E153" s="211" t="s">
        <v>212</v>
      </c>
      <c r="F153" s="212" t="s">
        <v>213</v>
      </c>
      <c r="G153" s="213" t="s">
        <v>128</v>
      </c>
      <c r="H153" s="214">
        <v>1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129</v>
      </c>
      <c r="AT153" s="221" t="s">
        <v>125</v>
      </c>
      <c r="AU153" s="221" t="s">
        <v>84</v>
      </c>
      <c r="AY153" s="17" t="s">
        <v>124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129</v>
      </c>
      <c r="BM153" s="221" t="s">
        <v>214</v>
      </c>
    </row>
    <row r="154" s="2" customFormat="1">
      <c r="A154" s="38"/>
      <c r="B154" s="39"/>
      <c r="C154" s="40"/>
      <c r="D154" s="223" t="s">
        <v>131</v>
      </c>
      <c r="E154" s="40"/>
      <c r="F154" s="224" t="s">
        <v>215</v>
      </c>
      <c r="G154" s="40"/>
      <c r="H154" s="40"/>
      <c r="I154" s="225"/>
      <c r="J154" s="40"/>
      <c r="K154" s="40"/>
      <c r="L154" s="44"/>
      <c r="M154" s="226"/>
      <c r="N154" s="22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84</v>
      </c>
    </row>
    <row r="155" s="2" customFormat="1" ht="16.5" customHeight="1">
      <c r="A155" s="38"/>
      <c r="B155" s="39"/>
      <c r="C155" s="210" t="s">
        <v>216</v>
      </c>
      <c r="D155" s="210" t="s">
        <v>125</v>
      </c>
      <c r="E155" s="211" t="s">
        <v>217</v>
      </c>
      <c r="F155" s="212" t="s">
        <v>218</v>
      </c>
      <c r="G155" s="213" t="s">
        <v>128</v>
      </c>
      <c r="H155" s="214">
        <v>1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129</v>
      </c>
      <c r="AT155" s="221" t="s">
        <v>125</v>
      </c>
      <c r="AU155" s="221" t="s">
        <v>84</v>
      </c>
      <c r="AY155" s="17" t="s">
        <v>124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129</v>
      </c>
      <c r="BM155" s="221" t="s">
        <v>219</v>
      </c>
    </row>
    <row r="156" s="2" customFormat="1">
      <c r="A156" s="38"/>
      <c r="B156" s="39"/>
      <c r="C156" s="40"/>
      <c r="D156" s="223" t="s">
        <v>131</v>
      </c>
      <c r="E156" s="40"/>
      <c r="F156" s="224" t="s">
        <v>220</v>
      </c>
      <c r="G156" s="40"/>
      <c r="H156" s="40"/>
      <c r="I156" s="225"/>
      <c r="J156" s="40"/>
      <c r="K156" s="40"/>
      <c r="L156" s="44"/>
      <c r="M156" s="228"/>
      <c r="N156" s="229"/>
      <c r="O156" s="230"/>
      <c r="P156" s="230"/>
      <c r="Q156" s="230"/>
      <c r="R156" s="230"/>
      <c r="S156" s="230"/>
      <c r="T156" s="231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131</v>
      </c>
      <c r="AU156" s="17" t="s">
        <v>84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jnpupm6PltsX5p6mPsNobQkMd7zQwEH6FYC+Pc9mZpWvBOUlLE8an+vc6FDrTozb6v/NV1Hs55OSNnloETyE0A==" hashValue="GQwKoFNUOG0KZc5DFHaMivrcGoAoRND12B2vbwpsX3lyWLRrp3adnzcTyYBV4s7JBECQ6mrSdXI8ercq1j1G0A==" algorithmName="SHA-512" password="CC35"/>
  <autoFilter ref="C116:K15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232" t="s">
        <v>221</v>
      </c>
      <c r="BA2" s="232" t="s">
        <v>1</v>
      </c>
      <c r="BB2" s="232" t="s">
        <v>1</v>
      </c>
      <c r="BC2" s="232" t="s">
        <v>222</v>
      </c>
      <c r="BD2" s="232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32" t="s">
        <v>223</v>
      </c>
      <c r="BA3" s="232" t="s">
        <v>1</v>
      </c>
      <c r="BB3" s="232" t="s">
        <v>1</v>
      </c>
      <c r="BC3" s="232" t="s">
        <v>84</v>
      </c>
      <c r="BD3" s="232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  <c r="AZ4" s="232" t="s">
        <v>224</v>
      </c>
      <c r="BA4" s="232" t="s">
        <v>1</v>
      </c>
      <c r="BB4" s="232" t="s">
        <v>1</v>
      </c>
      <c r="BC4" s="232" t="s">
        <v>84</v>
      </c>
      <c r="BD4" s="232" t="s">
        <v>86</v>
      </c>
    </row>
    <row r="5" s="1" customFormat="1" ht="6.96" customHeight="1">
      <c r="B5" s="20"/>
      <c r="L5" s="20"/>
      <c r="AZ5" s="232" t="s">
        <v>225</v>
      </c>
      <c r="BA5" s="232" t="s">
        <v>1</v>
      </c>
      <c r="BB5" s="232" t="s">
        <v>1</v>
      </c>
      <c r="BC5" s="232" t="s">
        <v>226</v>
      </c>
      <c r="BD5" s="232" t="s">
        <v>86</v>
      </c>
    </row>
    <row r="6" s="1" customFormat="1" ht="12" customHeight="1">
      <c r="B6" s="20"/>
      <c r="D6" s="140" t="s">
        <v>16</v>
      </c>
      <c r="L6" s="20"/>
      <c r="AZ6" s="232" t="s">
        <v>227</v>
      </c>
      <c r="BA6" s="232" t="s">
        <v>1</v>
      </c>
      <c r="BB6" s="232" t="s">
        <v>1</v>
      </c>
      <c r="BC6" s="232" t="s">
        <v>228</v>
      </c>
      <c r="BD6" s="232" t="s">
        <v>86</v>
      </c>
    </row>
    <row r="7" s="1" customFormat="1" ht="16.5" customHeight="1">
      <c r="B7" s="20"/>
      <c r="E7" s="141" t="str">
        <f>'Rekapitulace stavby'!K6</f>
        <v>Lávka přes řeku Olši - přeshraniční propojení Karviné a Hażlachu</v>
      </c>
      <c r="F7" s="140"/>
      <c r="G7" s="140"/>
      <c r="H7" s="140"/>
      <c r="L7" s="20"/>
      <c r="AZ7" s="232" t="s">
        <v>229</v>
      </c>
      <c r="BA7" s="232" t="s">
        <v>1</v>
      </c>
      <c r="BB7" s="232" t="s">
        <v>1</v>
      </c>
      <c r="BC7" s="232" t="s">
        <v>230</v>
      </c>
      <c r="BD7" s="232" t="s">
        <v>86</v>
      </c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32" t="s">
        <v>231</v>
      </c>
      <c r="BA8" s="232" t="s">
        <v>1</v>
      </c>
      <c r="BB8" s="232" t="s">
        <v>1</v>
      </c>
      <c r="BC8" s="232" t="s">
        <v>232</v>
      </c>
      <c r="BD8" s="232" t="s">
        <v>86</v>
      </c>
    </row>
    <row r="9" s="2" customFormat="1" ht="16.5" customHeight="1">
      <c r="A9" s="38"/>
      <c r="B9" s="44"/>
      <c r="C9" s="38"/>
      <c r="D9" s="38"/>
      <c r="E9" s="142" t="s">
        <v>233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32" t="s">
        <v>234</v>
      </c>
      <c r="BA9" s="232" t="s">
        <v>1</v>
      </c>
      <c r="BB9" s="232" t="s">
        <v>1</v>
      </c>
      <c r="BC9" s="232" t="s">
        <v>235</v>
      </c>
      <c r="BD9" s="232" t="s">
        <v>86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32" t="s">
        <v>236</v>
      </c>
      <c r="BA10" s="232" t="s">
        <v>1</v>
      </c>
      <c r="BB10" s="232" t="s">
        <v>1</v>
      </c>
      <c r="BC10" s="232" t="s">
        <v>237</v>
      </c>
      <c r="BD10" s="232" t="s">
        <v>86</v>
      </c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32" t="s">
        <v>238</v>
      </c>
      <c r="BA11" s="232" t="s">
        <v>1</v>
      </c>
      <c r="BB11" s="232" t="s">
        <v>1</v>
      </c>
      <c r="BC11" s="232" t="s">
        <v>86</v>
      </c>
      <c r="BD11" s="232" t="s">
        <v>86</v>
      </c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18. 6. 2024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ROUND((SUM(BE122:BE184)),  2)</f>
        <v>0</v>
      </c>
      <c r="G33" s="38"/>
      <c r="H33" s="38"/>
      <c r="I33" s="155">
        <v>0.20999999999999999</v>
      </c>
      <c r="J33" s="154">
        <f>ROUND(((SUM(BE122:BE184))*I33),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ROUND((SUM(BF122:BF184)),  2)</f>
        <v>0</v>
      </c>
      <c r="G34" s="38"/>
      <c r="H34" s="38"/>
      <c r="I34" s="155">
        <v>0.14999999999999999</v>
      </c>
      <c r="J34" s="154">
        <f>ROUND(((SUM(BF122:BF184))*I34),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ROUND((SUM(BG122:BG184)),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ROUND((SUM(BH122:BH184)),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ROUND((SUM(BI122:BI184)),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Lávka přes řeku Olši - přeshraniční propojení Karviné a Hażlachu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111 - SO 111 - Komunikace pro pěší a cyklisty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18. 6. 2024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Statutární město Karviná</v>
      </c>
      <c r="G91" s="40"/>
      <c r="H91" s="40"/>
      <c r="I91" s="32" t="s">
        <v>31</v>
      </c>
      <c r="J91" s="36" t="str">
        <f>E21</f>
        <v>Dopravoprojekt Ostrava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239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3"/>
      <c r="C98" s="234"/>
      <c r="D98" s="235" t="s">
        <v>240</v>
      </c>
      <c r="E98" s="236"/>
      <c r="F98" s="236"/>
      <c r="G98" s="236"/>
      <c r="H98" s="236"/>
      <c r="I98" s="236"/>
      <c r="J98" s="237">
        <f>J124</f>
        <v>0</v>
      </c>
      <c r="K98" s="234"/>
      <c r="L98" s="238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3"/>
      <c r="C99" s="234"/>
      <c r="D99" s="235" t="s">
        <v>241</v>
      </c>
      <c r="E99" s="236"/>
      <c r="F99" s="236"/>
      <c r="G99" s="236"/>
      <c r="H99" s="236"/>
      <c r="I99" s="236"/>
      <c r="J99" s="237">
        <f>J142</f>
        <v>0</v>
      </c>
      <c r="K99" s="234"/>
      <c r="L99" s="238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3"/>
      <c r="C100" s="234"/>
      <c r="D100" s="235" t="s">
        <v>242</v>
      </c>
      <c r="E100" s="236"/>
      <c r="F100" s="236"/>
      <c r="G100" s="236"/>
      <c r="H100" s="236"/>
      <c r="I100" s="236"/>
      <c r="J100" s="237">
        <f>J160</f>
        <v>0</v>
      </c>
      <c r="K100" s="234"/>
      <c r="L100" s="238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3"/>
      <c r="C101" s="234"/>
      <c r="D101" s="235" t="s">
        <v>243</v>
      </c>
      <c r="E101" s="236"/>
      <c r="F101" s="236"/>
      <c r="G101" s="236"/>
      <c r="H101" s="236"/>
      <c r="I101" s="236"/>
      <c r="J101" s="237">
        <f>J177</f>
        <v>0</v>
      </c>
      <c r="K101" s="234"/>
      <c r="L101" s="238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3"/>
      <c r="C102" s="234"/>
      <c r="D102" s="235" t="s">
        <v>244</v>
      </c>
      <c r="E102" s="236"/>
      <c r="F102" s="236"/>
      <c r="G102" s="236"/>
      <c r="H102" s="236"/>
      <c r="I102" s="236"/>
      <c r="J102" s="237">
        <f>J183</f>
        <v>0</v>
      </c>
      <c r="K102" s="234"/>
      <c r="L102" s="238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Lávka přes řeku Olši - přeshraniční propojení Karviné a Hażlachu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111 - SO 111 - Komunikace pro pěší a cyklisty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21</v>
      </c>
      <c r="D116" s="40"/>
      <c r="E116" s="40"/>
      <c r="F116" s="27" t="str">
        <f>F12</f>
        <v xml:space="preserve"> </v>
      </c>
      <c r="G116" s="40"/>
      <c r="H116" s="40"/>
      <c r="I116" s="32" t="s">
        <v>23</v>
      </c>
      <c r="J116" s="79" t="str">
        <f>IF(J12="","",J12)</f>
        <v>18. 6. 2024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25</v>
      </c>
      <c r="D118" s="40"/>
      <c r="E118" s="40"/>
      <c r="F118" s="27" t="str">
        <f>E15</f>
        <v>Statutární město Karviná</v>
      </c>
      <c r="G118" s="40"/>
      <c r="H118" s="40"/>
      <c r="I118" s="32" t="s">
        <v>31</v>
      </c>
      <c r="J118" s="36" t="str">
        <f>E21</f>
        <v>Dopravoprojekt Ostrava a.s.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109</v>
      </c>
      <c r="D121" s="188" t="s">
        <v>61</v>
      </c>
      <c r="E121" s="188" t="s">
        <v>57</v>
      </c>
      <c r="F121" s="188" t="s">
        <v>58</v>
      </c>
      <c r="G121" s="188" t="s">
        <v>110</v>
      </c>
      <c r="H121" s="188" t="s">
        <v>111</v>
      </c>
      <c r="I121" s="188" t="s">
        <v>112</v>
      </c>
      <c r="J121" s="188" t="s">
        <v>104</v>
      </c>
      <c r="K121" s="189" t="s">
        <v>113</v>
      </c>
      <c r="L121" s="190"/>
      <c r="M121" s="100" t="s">
        <v>1</v>
      </c>
      <c r="N121" s="101" t="s">
        <v>40</v>
      </c>
      <c r="O121" s="101" t="s">
        <v>114</v>
      </c>
      <c r="P121" s="101" t="s">
        <v>115</v>
      </c>
      <c r="Q121" s="101" t="s">
        <v>116</v>
      </c>
      <c r="R121" s="101" t="s">
        <v>117</v>
      </c>
      <c r="S121" s="101" t="s">
        <v>118</v>
      </c>
      <c r="T121" s="102" t="s">
        <v>119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120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</f>
        <v>0</v>
      </c>
      <c r="Q122" s="104"/>
      <c r="R122" s="193">
        <f>R123</f>
        <v>27.977254060579998</v>
      </c>
      <c r="S122" s="104"/>
      <c r="T122" s="194">
        <f>T123</f>
        <v>59.015000000000008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195">
        <f>BK123</f>
        <v>0</v>
      </c>
    </row>
    <row r="123" s="11" customFormat="1" ht="25.92" customHeight="1">
      <c r="A123" s="11"/>
      <c r="B123" s="196"/>
      <c r="C123" s="197"/>
      <c r="D123" s="198" t="s">
        <v>75</v>
      </c>
      <c r="E123" s="199" t="s">
        <v>245</v>
      </c>
      <c r="F123" s="199" t="s">
        <v>246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P124+P142+P160+P177+P183</f>
        <v>0</v>
      </c>
      <c r="Q123" s="204"/>
      <c r="R123" s="205">
        <f>R124+R142+R160+R177+R183</f>
        <v>27.977254060579998</v>
      </c>
      <c r="S123" s="204"/>
      <c r="T123" s="206">
        <f>T124+T142+T160+T177+T183</f>
        <v>59.015000000000008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84</v>
      </c>
      <c r="AT123" s="208" t="s">
        <v>75</v>
      </c>
      <c r="AU123" s="208" t="s">
        <v>76</v>
      </c>
      <c r="AY123" s="207" t="s">
        <v>124</v>
      </c>
      <c r="BK123" s="209">
        <f>BK124+BK142+BK160+BK177+BK183</f>
        <v>0</v>
      </c>
    </row>
    <row r="124" s="11" customFormat="1" ht="22.8" customHeight="1">
      <c r="A124" s="11"/>
      <c r="B124" s="196"/>
      <c r="C124" s="197"/>
      <c r="D124" s="198" t="s">
        <v>75</v>
      </c>
      <c r="E124" s="239" t="s">
        <v>84</v>
      </c>
      <c r="F124" s="239" t="s">
        <v>247</v>
      </c>
      <c r="G124" s="197"/>
      <c r="H124" s="197"/>
      <c r="I124" s="200"/>
      <c r="J124" s="240">
        <f>BK124</f>
        <v>0</v>
      </c>
      <c r="K124" s="197"/>
      <c r="L124" s="202"/>
      <c r="M124" s="203"/>
      <c r="N124" s="204"/>
      <c r="O124" s="204"/>
      <c r="P124" s="205">
        <f>SUM(P125:P141)</f>
        <v>0</v>
      </c>
      <c r="Q124" s="204"/>
      <c r="R124" s="205">
        <f>SUM(R125:R141)</f>
        <v>0.002259404</v>
      </c>
      <c r="S124" s="204"/>
      <c r="T124" s="206">
        <f>SUM(T125:T141)</f>
        <v>58.543800000000005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84</v>
      </c>
      <c r="AT124" s="208" t="s">
        <v>75</v>
      </c>
      <c r="AU124" s="208" t="s">
        <v>84</v>
      </c>
      <c r="AY124" s="207" t="s">
        <v>124</v>
      </c>
      <c r="BK124" s="209">
        <f>SUM(BK125:BK141)</f>
        <v>0</v>
      </c>
    </row>
    <row r="125" s="2" customFormat="1" ht="24.15" customHeight="1">
      <c r="A125" s="38"/>
      <c r="B125" s="39"/>
      <c r="C125" s="210" t="s">
        <v>84</v>
      </c>
      <c r="D125" s="210" t="s">
        <v>125</v>
      </c>
      <c r="E125" s="211" t="s">
        <v>248</v>
      </c>
      <c r="F125" s="212" t="s">
        <v>249</v>
      </c>
      <c r="G125" s="213" t="s">
        <v>250</v>
      </c>
      <c r="H125" s="214">
        <v>312.5</v>
      </c>
      <c r="I125" s="215"/>
      <c r="J125" s="216">
        <f>ROUND(I125*H125,2)</f>
        <v>0</v>
      </c>
      <c r="K125" s="212" t="s">
        <v>251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0.17000000000000001</v>
      </c>
      <c r="T125" s="220">
        <f>S125*H125</f>
        <v>53.125000000000007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142</v>
      </c>
      <c r="AT125" s="221" t="s">
        <v>125</v>
      </c>
      <c r="AU125" s="221" t="s">
        <v>86</v>
      </c>
      <c r="AY125" s="17" t="s">
        <v>124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142</v>
      </c>
      <c r="BM125" s="221" t="s">
        <v>252</v>
      </c>
    </row>
    <row r="126" s="13" customFormat="1">
      <c r="A126" s="13"/>
      <c r="B126" s="241"/>
      <c r="C126" s="242"/>
      <c r="D126" s="223" t="s">
        <v>253</v>
      </c>
      <c r="E126" s="243" t="s">
        <v>227</v>
      </c>
      <c r="F126" s="244" t="s">
        <v>254</v>
      </c>
      <c r="G126" s="242"/>
      <c r="H126" s="245">
        <v>312.5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1" t="s">
        <v>253</v>
      </c>
      <c r="AU126" s="251" t="s">
        <v>86</v>
      </c>
      <c r="AV126" s="13" t="s">
        <v>86</v>
      </c>
      <c r="AW126" s="13" t="s">
        <v>33</v>
      </c>
      <c r="AX126" s="13" t="s">
        <v>84</v>
      </c>
      <c r="AY126" s="251" t="s">
        <v>124</v>
      </c>
    </row>
    <row r="127" s="2" customFormat="1" ht="33" customHeight="1">
      <c r="A127" s="38"/>
      <c r="B127" s="39"/>
      <c r="C127" s="210" t="s">
        <v>86</v>
      </c>
      <c r="D127" s="210" t="s">
        <v>125</v>
      </c>
      <c r="E127" s="211" t="s">
        <v>255</v>
      </c>
      <c r="F127" s="212" t="s">
        <v>256</v>
      </c>
      <c r="G127" s="213" t="s">
        <v>250</v>
      </c>
      <c r="H127" s="214">
        <v>47.119999999999997</v>
      </c>
      <c r="I127" s="215"/>
      <c r="J127" s="216">
        <f>ROUND(I127*H127,2)</f>
        <v>0</v>
      </c>
      <c r="K127" s="212" t="s">
        <v>251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4.795E-05</v>
      </c>
      <c r="R127" s="219">
        <f>Q127*H127</f>
        <v>0.002259404</v>
      </c>
      <c r="S127" s="219">
        <v>0.11500000000000001</v>
      </c>
      <c r="T127" s="220">
        <f>S127*H127</f>
        <v>5.4188000000000001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142</v>
      </c>
      <c r="AT127" s="221" t="s">
        <v>125</v>
      </c>
      <c r="AU127" s="221" t="s">
        <v>86</v>
      </c>
      <c r="AY127" s="17" t="s">
        <v>124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142</v>
      </c>
      <c r="BM127" s="221" t="s">
        <v>257</v>
      </c>
    </row>
    <row r="128" s="13" customFormat="1">
      <c r="A128" s="13"/>
      <c r="B128" s="241"/>
      <c r="C128" s="242"/>
      <c r="D128" s="223" t="s">
        <v>253</v>
      </c>
      <c r="E128" s="243" t="s">
        <v>225</v>
      </c>
      <c r="F128" s="244" t="s">
        <v>258</v>
      </c>
      <c r="G128" s="242"/>
      <c r="H128" s="245">
        <v>47.119999999999997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1" t="s">
        <v>253</v>
      </c>
      <c r="AU128" s="251" t="s">
        <v>86</v>
      </c>
      <c r="AV128" s="13" t="s">
        <v>86</v>
      </c>
      <c r="AW128" s="13" t="s">
        <v>33</v>
      </c>
      <c r="AX128" s="13" t="s">
        <v>84</v>
      </c>
      <c r="AY128" s="251" t="s">
        <v>124</v>
      </c>
    </row>
    <row r="129" s="2" customFormat="1" ht="37.8" customHeight="1">
      <c r="A129" s="38"/>
      <c r="B129" s="39"/>
      <c r="C129" s="210" t="s">
        <v>137</v>
      </c>
      <c r="D129" s="210" t="s">
        <v>125</v>
      </c>
      <c r="E129" s="211" t="s">
        <v>259</v>
      </c>
      <c r="F129" s="212" t="s">
        <v>260</v>
      </c>
      <c r="G129" s="213" t="s">
        <v>261</v>
      </c>
      <c r="H129" s="214">
        <v>8.3140000000000001</v>
      </c>
      <c r="I129" s="215"/>
      <c r="J129" s="216">
        <f>ROUND(I129*H129,2)</f>
        <v>0</v>
      </c>
      <c r="K129" s="212" t="s">
        <v>251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142</v>
      </c>
      <c r="AT129" s="221" t="s">
        <v>125</v>
      </c>
      <c r="AU129" s="221" t="s">
        <v>86</v>
      </c>
      <c r="AY129" s="17" t="s">
        <v>124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142</v>
      </c>
      <c r="BM129" s="221" t="s">
        <v>262</v>
      </c>
    </row>
    <row r="130" s="2" customFormat="1">
      <c r="A130" s="38"/>
      <c r="B130" s="39"/>
      <c r="C130" s="40"/>
      <c r="D130" s="223" t="s">
        <v>131</v>
      </c>
      <c r="E130" s="40"/>
      <c r="F130" s="224" t="s">
        <v>263</v>
      </c>
      <c r="G130" s="40"/>
      <c r="H130" s="40"/>
      <c r="I130" s="225"/>
      <c r="J130" s="40"/>
      <c r="K130" s="40"/>
      <c r="L130" s="44"/>
      <c r="M130" s="226"/>
      <c r="N130" s="22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86</v>
      </c>
    </row>
    <row r="131" s="13" customFormat="1">
      <c r="A131" s="13"/>
      <c r="B131" s="241"/>
      <c r="C131" s="242"/>
      <c r="D131" s="223" t="s">
        <v>253</v>
      </c>
      <c r="E131" s="243" t="s">
        <v>236</v>
      </c>
      <c r="F131" s="244" t="s">
        <v>264</v>
      </c>
      <c r="G131" s="242"/>
      <c r="H131" s="245">
        <v>8.3140000000000001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1" t="s">
        <v>253</v>
      </c>
      <c r="AU131" s="251" t="s">
        <v>86</v>
      </c>
      <c r="AV131" s="13" t="s">
        <v>86</v>
      </c>
      <c r="AW131" s="13" t="s">
        <v>33</v>
      </c>
      <c r="AX131" s="13" t="s">
        <v>84</v>
      </c>
      <c r="AY131" s="251" t="s">
        <v>124</v>
      </c>
    </row>
    <row r="132" s="2" customFormat="1" ht="37.8" customHeight="1">
      <c r="A132" s="38"/>
      <c r="B132" s="39"/>
      <c r="C132" s="210" t="s">
        <v>142</v>
      </c>
      <c r="D132" s="210" t="s">
        <v>125</v>
      </c>
      <c r="E132" s="211" t="s">
        <v>265</v>
      </c>
      <c r="F132" s="212" t="s">
        <v>266</v>
      </c>
      <c r="G132" s="213" t="s">
        <v>261</v>
      </c>
      <c r="H132" s="214">
        <v>39.564</v>
      </c>
      <c r="I132" s="215"/>
      <c r="J132" s="216">
        <f>ROUND(I132*H132,2)</f>
        <v>0</v>
      </c>
      <c r="K132" s="212" t="s">
        <v>251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142</v>
      </c>
      <c r="AT132" s="221" t="s">
        <v>125</v>
      </c>
      <c r="AU132" s="221" t="s">
        <v>86</v>
      </c>
      <c r="AY132" s="17" t="s">
        <v>124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142</v>
      </c>
      <c r="BM132" s="221" t="s">
        <v>267</v>
      </c>
    </row>
    <row r="133" s="13" customFormat="1">
      <c r="A133" s="13"/>
      <c r="B133" s="241"/>
      <c r="C133" s="242"/>
      <c r="D133" s="223" t="s">
        <v>253</v>
      </c>
      <c r="E133" s="243" t="s">
        <v>231</v>
      </c>
      <c r="F133" s="244" t="s">
        <v>268</v>
      </c>
      <c r="G133" s="242"/>
      <c r="H133" s="245">
        <v>39.564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253</v>
      </c>
      <c r="AU133" s="251" t="s">
        <v>86</v>
      </c>
      <c r="AV133" s="13" t="s">
        <v>86</v>
      </c>
      <c r="AW133" s="13" t="s">
        <v>33</v>
      </c>
      <c r="AX133" s="13" t="s">
        <v>84</v>
      </c>
      <c r="AY133" s="251" t="s">
        <v>124</v>
      </c>
    </row>
    <row r="134" s="2" customFormat="1" ht="37.8" customHeight="1">
      <c r="A134" s="38"/>
      <c r="B134" s="39"/>
      <c r="C134" s="210" t="s">
        <v>123</v>
      </c>
      <c r="D134" s="210" t="s">
        <v>125</v>
      </c>
      <c r="E134" s="211" t="s">
        <v>269</v>
      </c>
      <c r="F134" s="212" t="s">
        <v>270</v>
      </c>
      <c r="G134" s="213" t="s">
        <v>261</v>
      </c>
      <c r="H134" s="214">
        <v>79.128</v>
      </c>
      <c r="I134" s="215"/>
      <c r="J134" s="216">
        <f>ROUND(I134*H134,2)</f>
        <v>0</v>
      </c>
      <c r="K134" s="212" t="s">
        <v>251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142</v>
      </c>
      <c r="AT134" s="221" t="s">
        <v>125</v>
      </c>
      <c r="AU134" s="221" t="s">
        <v>86</v>
      </c>
      <c r="AY134" s="17" t="s">
        <v>124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142</v>
      </c>
      <c r="BM134" s="221" t="s">
        <v>271</v>
      </c>
    </row>
    <row r="135" s="13" customFormat="1">
      <c r="A135" s="13"/>
      <c r="B135" s="241"/>
      <c r="C135" s="242"/>
      <c r="D135" s="223" t="s">
        <v>253</v>
      </c>
      <c r="E135" s="243" t="s">
        <v>1</v>
      </c>
      <c r="F135" s="244" t="s">
        <v>272</v>
      </c>
      <c r="G135" s="242"/>
      <c r="H135" s="245">
        <v>79.128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253</v>
      </c>
      <c r="AU135" s="251" t="s">
        <v>86</v>
      </c>
      <c r="AV135" s="13" t="s">
        <v>86</v>
      </c>
      <c r="AW135" s="13" t="s">
        <v>33</v>
      </c>
      <c r="AX135" s="13" t="s">
        <v>84</v>
      </c>
      <c r="AY135" s="251" t="s">
        <v>124</v>
      </c>
    </row>
    <row r="136" s="2" customFormat="1" ht="24.15" customHeight="1">
      <c r="A136" s="38"/>
      <c r="B136" s="39"/>
      <c r="C136" s="210" t="s">
        <v>151</v>
      </c>
      <c r="D136" s="210" t="s">
        <v>125</v>
      </c>
      <c r="E136" s="211" t="s">
        <v>273</v>
      </c>
      <c r="F136" s="212" t="s">
        <v>274</v>
      </c>
      <c r="G136" s="213" t="s">
        <v>275</v>
      </c>
      <c r="H136" s="214">
        <v>79.128</v>
      </c>
      <c r="I136" s="215"/>
      <c r="J136" s="216">
        <f>ROUND(I136*H136,2)</f>
        <v>0</v>
      </c>
      <c r="K136" s="212" t="s">
        <v>251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142</v>
      </c>
      <c r="AT136" s="221" t="s">
        <v>125</v>
      </c>
      <c r="AU136" s="221" t="s">
        <v>86</v>
      </c>
      <c r="AY136" s="17" t="s">
        <v>124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142</v>
      </c>
      <c r="BM136" s="221" t="s">
        <v>276</v>
      </c>
    </row>
    <row r="137" s="13" customFormat="1">
      <c r="A137" s="13"/>
      <c r="B137" s="241"/>
      <c r="C137" s="242"/>
      <c r="D137" s="223" t="s">
        <v>253</v>
      </c>
      <c r="E137" s="243" t="s">
        <v>1</v>
      </c>
      <c r="F137" s="244" t="s">
        <v>277</v>
      </c>
      <c r="G137" s="242"/>
      <c r="H137" s="245">
        <v>79.128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253</v>
      </c>
      <c r="AU137" s="251" t="s">
        <v>86</v>
      </c>
      <c r="AV137" s="13" t="s">
        <v>86</v>
      </c>
      <c r="AW137" s="13" t="s">
        <v>33</v>
      </c>
      <c r="AX137" s="13" t="s">
        <v>84</v>
      </c>
      <c r="AY137" s="251" t="s">
        <v>124</v>
      </c>
    </row>
    <row r="138" s="2" customFormat="1" ht="16.5" customHeight="1">
      <c r="A138" s="38"/>
      <c r="B138" s="39"/>
      <c r="C138" s="210" t="s">
        <v>156</v>
      </c>
      <c r="D138" s="210" t="s">
        <v>125</v>
      </c>
      <c r="E138" s="211" t="s">
        <v>278</v>
      </c>
      <c r="F138" s="212" t="s">
        <v>279</v>
      </c>
      <c r="G138" s="213" t="s">
        <v>261</v>
      </c>
      <c r="H138" s="214">
        <v>39.564</v>
      </c>
      <c r="I138" s="215"/>
      <c r="J138" s="216">
        <f>ROUND(I138*H138,2)</f>
        <v>0</v>
      </c>
      <c r="K138" s="212" t="s">
        <v>251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142</v>
      </c>
      <c r="AT138" s="221" t="s">
        <v>125</v>
      </c>
      <c r="AU138" s="221" t="s">
        <v>86</v>
      </c>
      <c r="AY138" s="17" t="s">
        <v>124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142</v>
      </c>
      <c r="BM138" s="221" t="s">
        <v>280</v>
      </c>
    </row>
    <row r="139" s="13" customFormat="1">
      <c r="A139" s="13"/>
      <c r="B139" s="241"/>
      <c r="C139" s="242"/>
      <c r="D139" s="223" t="s">
        <v>253</v>
      </c>
      <c r="E139" s="243" t="s">
        <v>1</v>
      </c>
      <c r="F139" s="244" t="s">
        <v>231</v>
      </c>
      <c r="G139" s="242"/>
      <c r="H139" s="245">
        <v>39.564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253</v>
      </c>
      <c r="AU139" s="251" t="s">
        <v>86</v>
      </c>
      <c r="AV139" s="13" t="s">
        <v>86</v>
      </c>
      <c r="AW139" s="13" t="s">
        <v>33</v>
      </c>
      <c r="AX139" s="13" t="s">
        <v>84</v>
      </c>
      <c r="AY139" s="251" t="s">
        <v>124</v>
      </c>
    </row>
    <row r="140" s="2" customFormat="1" ht="24.15" customHeight="1">
      <c r="A140" s="38"/>
      <c r="B140" s="39"/>
      <c r="C140" s="210" t="s">
        <v>161</v>
      </c>
      <c r="D140" s="210" t="s">
        <v>125</v>
      </c>
      <c r="E140" s="211" t="s">
        <v>281</v>
      </c>
      <c r="F140" s="212" t="s">
        <v>282</v>
      </c>
      <c r="G140" s="213" t="s">
        <v>250</v>
      </c>
      <c r="H140" s="214">
        <v>467.5</v>
      </c>
      <c r="I140" s="215"/>
      <c r="J140" s="216">
        <f>ROUND(I140*H140,2)</f>
        <v>0</v>
      </c>
      <c r="K140" s="212" t="s">
        <v>251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142</v>
      </c>
      <c r="AT140" s="221" t="s">
        <v>125</v>
      </c>
      <c r="AU140" s="221" t="s">
        <v>86</v>
      </c>
      <c r="AY140" s="17" t="s">
        <v>124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142</v>
      </c>
      <c r="BM140" s="221" t="s">
        <v>283</v>
      </c>
    </row>
    <row r="141" s="13" customFormat="1">
      <c r="A141" s="13"/>
      <c r="B141" s="241"/>
      <c r="C141" s="242"/>
      <c r="D141" s="223" t="s">
        <v>253</v>
      </c>
      <c r="E141" s="243" t="s">
        <v>1</v>
      </c>
      <c r="F141" s="244" t="s">
        <v>234</v>
      </c>
      <c r="G141" s="242"/>
      <c r="H141" s="245">
        <v>467.5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253</v>
      </c>
      <c r="AU141" s="251" t="s">
        <v>86</v>
      </c>
      <c r="AV141" s="13" t="s">
        <v>86</v>
      </c>
      <c r="AW141" s="13" t="s">
        <v>33</v>
      </c>
      <c r="AX141" s="13" t="s">
        <v>84</v>
      </c>
      <c r="AY141" s="251" t="s">
        <v>124</v>
      </c>
    </row>
    <row r="142" s="11" customFormat="1" ht="22.8" customHeight="1">
      <c r="A142" s="11"/>
      <c r="B142" s="196"/>
      <c r="C142" s="197"/>
      <c r="D142" s="198" t="s">
        <v>75</v>
      </c>
      <c r="E142" s="239" t="s">
        <v>123</v>
      </c>
      <c r="F142" s="239" t="s">
        <v>284</v>
      </c>
      <c r="G142" s="197"/>
      <c r="H142" s="197"/>
      <c r="I142" s="200"/>
      <c r="J142" s="240">
        <f>BK142</f>
        <v>0</v>
      </c>
      <c r="K142" s="197"/>
      <c r="L142" s="202"/>
      <c r="M142" s="203"/>
      <c r="N142" s="204"/>
      <c r="O142" s="204"/>
      <c r="P142" s="205">
        <f>SUM(P143:P159)</f>
        <v>0</v>
      </c>
      <c r="Q142" s="204"/>
      <c r="R142" s="205">
        <f>SUM(R143:R159)</f>
        <v>27.617249999999999</v>
      </c>
      <c r="S142" s="204"/>
      <c r="T142" s="206">
        <f>SUM(T143:T159)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7" t="s">
        <v>84</v>
      </c>
      <c r="AT142" s="208" t="s">
        <v>75</v>
      </c>
      <c r="AU142" s="208" t="s">
        <v>84</v>
      </c>
      <c r="AY142" s="207" t="s">
        <v>124</v>
      </c>
      <c r="BK142" s="209">
        <f>SUM(BK143:BK159)</f>
        <v>0</v>
      </c>
    </row>
    <row r="143" s="2" customFormat="1" ht="24.15" customHeight="1">
      <c r="A143" s="38"/>
      <c r="B143" s="39"/>
      <c r="C143" s="210" t="s">
        <v>166</v>
      </c>
      <c r="D143" s="210" t="s">
        <v>125</v>
      </c>
      <c r="E143" s="211" t="s">
        <v>285</v>
      </c>
      <c r="F143" s="212" t="s">
        <v>286</v>
      </c>
      <c r="G143" s="213" t="s">
        <v>250</v>
      </c>
      <c r="H143" s="214">
        <v>467.5</v>
      </c>
      <c r="I143" s="215"/>
      <c r="J143" s="216">
        <f>ROUND(I143*H143,2)</f>
        <v>0</v>
      </c>
      <c r="K143" s="212" t="s">
        <v>251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142</v>
      </c>
      <c r="AT143" s="221" t="s">
        <v>125</v>
      </c>
      <c r="AU143" s="221" t="s">
        <v>86</v>
      </c>
      <c r="AY143" s="17" t="s">
        <v>124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142</v>
      </c>
      <c r="BM143" s="221" t="s">
        <v>287</v>
      </c>
    </row>
    <row r="144" s="13" customFormat="1">
      <c r="A144" s="13"/>
      <c r="B144" s="241"/>
      <c r="C144" s="242"/>
      <c r="D144" s="223" t="s">
        <v>253</v>
      </c>
      <c r="E144" s="243" t="s">
        <v>234</v>
      </c>
      <c r="F144" s="244" t="s">
        <v>288</v>
      </c>
      <c r="G144" s="242"/>
      <c r="H144" s="245">
        <v>467.5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253</v>
      </c>
      <c r="AU144" s="251" t="s">
        <v>86</v>
      </c>
      <c r="AV144" s="13" t="s">
        <v>86</v>
      </c>
      <c r="AW144" s="13" t="s">
        <v>33</v>
      </c>
      <c r="AX144" s="13" t="s">
        <v>84</v>
      </c>
      <c r="AY144" s="251" t="s">
        <v>124</v>
      </c>
    </row>
    <row r="145" s="2" customFormat="1" ht="21.75" customHeight="1">
      <c r="A145" s="38"/>
      <c r="B145" s="39"/>
      <c r="C145" s="210" t="s">
        <v>171</v>
      </c>
      <c r="D145" s="210" t="s">
        <v>125</v>
      </c>
      <c r="E145" s="211" t="s">
        <v>289</v>
      </c>
      <c r="F145" s="212" t="s">
        <v>290</v>
      </c>
      <c r="G145" s="213" t="s">
        <v>250</v>
      </c>
      <c r="H145" s="214">
        <v>386.52100000000002</v>
      </c>
      <c r="I145" s="215"/>
      <c r="J145" s="216">
        <f>ROUND(I145*H145,2)</f>
        <v>0</v>
      </c>
      <c r="K145" s="212" t="s">
        <v>251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142</v>
      </c>
      <c r="AT145" s="221" t="s">
        <v>125</v>
      </c>
      <c r="AU145" s="221" t="s">
        <v>86</v>
      </c>
      <c r="AY145" s="17" t="s">
        <v>124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142</v>
      </c>
      <c r="BM145" s="221" t="s">
        <v>291</v>
      </c>
    </row>
    <row r="146" s="2" customFormat="1">
      <c r="A146" s="38"/>
      <c r="B146" s="39"/>
      <c r="C146" s="40"/>
      <c r="D146" s="223" t="s">
        <v>131</v>
      </c>
      <c r="E146" s="40"/>
      <c r="F146" s="224" t="s">
        <v>292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86</v>
      </c>
    </row>
    <row r="147" s="13" customFormat="1">
      <c r="A147" s="13"/>
      <c r="B147" s="241"/>
      <c r="C147" s="242"/>
      <c r="D147" s="223" t="s">
        <v>253</v>
      </c>
      <c r="E147" s="243" t="s">
        <v>1</v>
      </c>
      <c r="F147" s="244" t="s">
        <v>293</v>
      </c>
      <c r="G147" s="242"/>
      <c r="H147" s="245">
        <v>386.52100000000002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253</v>
      </c>
      <c r="AU147" s="251" t="s">
        <v>86</v>
      </c>
      <c r="AV147" s="13" t="s">
        <v>86</v>
      </c>
      <c r="AW147" s="13" t="s">
        <v>33</v>
      </c>
      <c r="AX147" s="13" t="s">
        <v>84</v>
      </c>
      <c r="AY147" s="251" t="s">
        <v>124</v>
      </c>
    </row>
    <row r="148" s="2" customFormat="1" ht="16.5" customHeight="1">
      <c r="A148" s="38"/>
      <c r="B148" s="39"/>
      <c r="C148" s="210" t="s">
        <v>177</v>
      </c>
      <c r="D148" s="210" t="s">
        <v>125</v>
      </c>
      <c r="E148" s="211" t="s">
        <v>294</v>
      </c>
      <c r="F148" s="212" t="s">
        <v>295</v>
      </c>
      <c r="G148" s="213" t="s">
        <v>250</v>
      </c>
      <c r="H148" s="214">
        <v>80.049999999999997</v>
      </c>
      <c r="I148" s="215"/>
      <c r="J148" s="216">
        <f>ROUND(I148*H148,2)</f>
        <v>0</v>
      </c>
      <c r="K148" s="212" t="s">
        <v>251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0.34499999999999997</v>
      </c>
      <c r="R148" s="219">
        <f>Q148*H148</f>
        <v>27.617249999999999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142</v>
      </c>
      <c r="AT148" s="221" t="s">
        <v>125</v>
      </c>
      <c r="AU148" s="221" t="s">
        <v>86</v>
      </c>
      <c r="AY148" s="17" t="s">
        <v>124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142</v>
      </c>
      <c r="BM148" s="221" t="s">
        <v>296</v>
      </c>
    </row>
    <row r="149" s="13" customFormat="1">
      <c r="A149" s="13"/>
      <c r="B149" s="241"/>
      <c r="C149" s="242"/>
      <c r="D149" s="223" t="s">
        <v>253</v>
      </c>
      <c r="E149" s="243" t="s">
        <v>1</v>
      </c>
      <c r="F149" s="244" t="s">
        <v>297</v>
      </c>
      <c r="G149" s="242"/>
      <c r="H149" s="245">
        <v>80.049999999999997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253</v>
      </c>
      <c r="AU149" s="251" t="s">
        <v>86</v>
      </c>
      <c r="AV149" s="13" t="s">
        <v>86</v>
      </c>
      <c r="AW149" s="13" t="s">
        <v>33</v>
      </c>
      <c r="AX149" s="13" t="s">
        <v>84</v>
      </c>
      <c r="AY149" s="251" t="s">
        <v>124</v>
      </c>
    </row>
    <row r="150" s="2" customFormat="1" ht="16.5" customHeight="1">
      <c r="A150" s="38"/>
      <c r="B150" s="39"/>
      <c r="C150" s="210" t="s">
        <v>182</v>
      </c>
      <c r="D150" s="210" t="s">
        <v>125</v>
      </c>
      <c r="E150" s="211" t="s">
        <v>298</v>
      </c>
      <c r="F150" s="212" t="s">
        <v>299</v>
      </c>
      <c r="G150" s="213" t="s">
        <v>261</v>
      </c>
      <c r="H150" s="214">
        <v>5.0899999999999999</v>
      </c>
      <c r="I150" s="215"/>
      <c r="J150" s="216">
        <f>ROUND(I150*H150,2)</f>
        <v>0</v>
      </c>
      <c r="K150" s="212" t="s">
        <v>251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142</v>
      </c>
      <c r="AT150" s="221" t="s">
        <v>125</v>
      </c>
      <c r="AU150" s="221" t="s">
        <v>86</v>
      </c>
      <c r="AY150" s="17" t="s">
        <v>124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142</v>
      </c>
      <c r="BM150" s="221" t="s">
        <v>300</v>
      </c>
    </row>
    <row r="151" s="13" customFormat="1">
      <c r="A151" s="13"/>
      <c r="B151" s="241"/>
      <c r="C151" s="242"/>
      <c r="D151" s="223" t="s">
        <v>253</v>
      </c>
      <c r="E151" s="243" t="s">
        <v>229</v>
      </c>
      <c r="F151" s="244" t="s">
        <v>301</v>
      </c>
      <c r="G151" s="242"/>
      <c r="H151" s="245">
        <v>5.0899999999999999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253</v>
      </c>
      <c r="AU151" s="251" t="s">
        <v>86</v>
      </c>
      <c r="AV151" s="13" t="s">
        <v>86</v>
      </c>
      <c r="AW151" s="13" t="s">
        <v>33</v>
      </c>
      <c r="AX151" s="13" t="s">
        <v>84</v>
      </c>
      <c r="AY151" s="251" t="s">
        <v>124</v>
      </c>
    </row>
    <row r="152" s="2" customFormat="1" ht="16.5" customHeight="1">
      <c r="A152" s="38"/>
      <c r="B152" s="39"/>
      <c r="C152" s="252" t="s">
        <v>187</v>
      </c>
      <c r="D152" s="252" t="s">
        <v>302</v>
      </c>
      <c r="E152" s="253" t="s">
        <v>303</v>
      </c>
      <c r="F152" s="254" t="s">
        <v>304</v>
      </c>
      <c r="G152" s="255" t="s">
        <v>275</v>
      </c>
      <c r="H152" s="256">
        <v>9.1620000000000008</v>
      </c>
      <c r="I152" s="257"/>
      <c r="J152" s="258">
        <f>ROUND(I152*H152,2)</f>
        <v>0</v>
      </c>
      <c r="K152" s="254" t="s">
        <v>1</v>
      </c>
      <c r="L152" s="259"/>
      <c r="M152" s="260" t="s">
        <v>1</v>
      </c>
      <c r="N152" s="261" t="s">
        <v>41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161</v>
      </c>
      <c r="AT152" s="221" t="s">
        <v>302</v>
      </c>
      <c r="AU152" s="221" t="s">
        <v>86</v>
      </c>
      <c r="AY152" s="17" t="s">
        <v>124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142</v>
      </c>
      <c r="BM152" s="221" t="s">
        <v>305</v>
      </c>
    </row>
    <row r="153" s="13" customFormat="1">
      <c r="A153" s="13"/>
      <c r="B153" s="241"/>
      <c r="C153" s="242"/>
      <c r="D153" s="223" t="s">
        <v>253</v>
      </c>
      <c r="E153" s="243" t="s">
        <v>1</v>
      </c>
      <c r="F153" s="244" t="s">
        <v>306</v>
      </c>
      <c r="G153" s="242"/>
      <c r="H153" s="245">
        <v>9.1620000000000008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253</v>
      </c>
      <c r="AU153" s="251" t="s">
        <v>86</v>
      </c>
      <c r="AV153" s="13" t="s">
        <v>86</v>
      </c>
      <c r="AW153" s="13" t="s">
        <v>33</v>
      </c>
      <c r="AX153" s="13" t="s">
        <v>84</v>
      </c>
      <c r="AY153" s="251" t="s">
        <v>124</v>
      </c>
    </row>
    <row r="154" s="2" customFormat="1" ht="24.15" customHeight="1">
      <c r="A154" s="38"/>
      <c r="B154" s="39"/>
      <c r="C154" s="210" t="s">
        <v>192</v>
      </c>
      <c r="D154" s="210" t="s">
        <v>125</v>
      </c>
      <c r="E154" s="211" t="s">
        <v>307</v>
      </c>
      <c r="F154" s="212" t="s">
        <v>308</v>
      </c>
      <c r="G154" s="213" t="s">
        <v>250</v>
      </c>
      <c r="H154" s="214">
        <v>404.654</v>
      </c>
      <c r="I154" s="215"/>
      <c r="J154" s="216">
        <f>ROUND(I154*H154,2)</f>
        <v>0</v>
      </c>
      <c r="K154" s="212" t="s">
        <v>251</v>
      </c>
      <c r="L154" s="44"/>
      <c r="M154" s="217" t="s">
        <v>1</v>
      </c>
      <c r="N154" s="218" t="s">
        <v>41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142</v>
      </c>
      <c r="AT154" s="221" t="s">
        <v>125</v>
      </c>
      <c r="AU154" s="221" t="s">
        <v>86</v>
      </c>
      <c r="AY154" s="17" t="s">
        <v>124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142</v>
      </c>
      <c r="BM154" s="221" t="s">
        <v>309</v>
      </c>
    </row>
    <row r="155" s="2" customFormat="1">
      <c r="A155" s="38"/>
      <c r="B155" s="39"/>
      <c r="C155" s="40"/>
      <c r="D155" s="223" t="s">
        <v>131</v>
      </c>
      <c r="E155" s="40"/>
      <c r="F155" s="224" t="s">
        <v>310</v>
      </c>
      <c r="G155" s="40"/>
      <c r="H155" s="40"/>
      <c r="I155" s="225"/>
      <c r="J155" s="40"/>
      <c r="K155" s="40"/>
      <c r="L155" s="44"/>
      <c r="M155" s="226"/>
      <c r="N155" s="22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86</v>
      </c>
    </row>
    <row r="156" s="13" customFormat="1">
      <c r="A156" s="13"/>
      <c r="B156" s="241"/>
      <c r="C156" s="242"/>
      <c r="D156" s="223" t="s">
        <v>253</v>
      </c>
      <c r="E156" s="243" t="s">
        <v>1</v>
      </c>
      <c r="F156" s="244" t="s">
        <v>311</v>
      </c>
      <c r="G156" s="242"/>
      <c r="H156" s="245">
        <v>404.654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253</v>
      </c>
      <c r="AU156" s="251" t="s">
        <v>86</v>
      </c>
      <c r="AV156" s="13" t="s">
        <v>86</v>
      </c>
      <c r="AW156" s="13" t="s">
        <v>33</v>
      </c>
      <c r="AX156" s="13" t="s">
        <v>84</v>
      </c>
      <c r="AY156" s="251" t="s">
        <v>124</v>
      </c>
    </row>
    <row r="157" s="2" customFormat="1" ht="24.15" customHeight="1">
      <c r="A157" s="38"/>
      <c r="B157" s="39"/>
      <c r="C157" s="210" t="s">
        <v>8</v>
      </c>
      <c r="D157" s="210" t="s">
        <v>125</v>
      </c>
      <c r="E157" s="211" t="s">
        <v>312</v>
      </c>
      <c r="F157" s="212" t="s">
        <v>313</v>
      </c>
      <c r="G157" s="213" t="s">
        <v>250</v>
      </c>
      <c r="H157" s="214">
        <v>382.17399999999998</v>
      </c>
      <c r="I157" s="215"/>
      <c r="J157" s="216">
        <f>ROUND(I157*H157,2)</f>
        <v>0</v>
      </c>
      <c r="K157" s="212" t="s">
        <v>251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142</v>
      </c>
      <c r="AT157" s="221" t="s">
        <v>125</v>
      </c>
      <c r="AU157" s="221" t="s">
        <v>86</v>
      </c>
      <c r="AY157" s="17" t="s">
        <v>124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142</v>
      </c>
      <c r="BM157" s="221" t="s">
        <v>314</v>
      </c>
    </row>
    <row r="158" s="2" customFormat="1">
      <c r="A158" s="38"/>
      <c r="B158" s="39"/>
      <c r="C158" s="40"/>
      <c r="D158" s="223" t="s">
        <v>131</v>
      </c>
      <c r="E158" s="40"/>
      <c r="F158" s="224" t="s">
        <v>310</v>
      </c>
      <c r="G158" s="40"/>
      <c r="H158" s="40"/>
      <c r="I158" s="225"/>
      <c r="J158" s="40"/>
      <c r="K158" s="40"/>
      <c r="L158" s="44"/>
      <c r="M158" s="226"/>
      <c r="N158" s="22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86</v>
      </c>
    </row>
    <row r="159" s="13" customFormat="1">
      <c r="A159" s="13"/>
      <c r="B159" s="241"/>
      <c r="C159" s="242"/>
      <c r="D159" s="223" t="s">
        <v>253</v>
      </c>
      <c r="E159" s="243" t="s">
        <v>1</v>
      </c>
      <c r="F159" s="244" t="s">
        <v>315</v>
      </c>
      <c r="G159" s="242"/>
      <c r="H159" s="245">
        <v>382.17399999999998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253</v>
      </c>
      <c r="AU159" s="251" t="s">
        <v>86</v>
      </c>
      <c r="AV159" s="13" t="s">
        <v>86</v>
      </c>
      <c r="AW159" s="13" t="s">
        <v>33</v>
      </c>
      <c r="AX159" s="13" t="s">
        <v>84</v>
      </c>
      <c r="AY159" s="251" t="s">
        <v>124</v>
      </c>
    </row>
    <row r="160" s="11" customFormat="1" ht="22.8" customHeight="1">
      <c r="A160" s="11"/>
      <c r="B160" s="196"/>
      <c r="C160" s="197"/>
      <c r="D160" s="198" t="s">
        <v>75</v>
      </c>
      <c r="E160" s="239" t="s">
        <v>166</v>
      </c>
      <c r="F160" s="239" t="s">
        <v>316</v>
      </c>
      <c r="G160" s="197"/>
      <c r="H160" s="197"/>
      <c r="I160" s="200"/>
      <c r="J160" s="240">
        <f>BK160</f>
        <v>0</v>
      </c>
      <c r="K160" s="197"/>
      <c r="L160" s="202"/>
      <c r="M160" s="203"/>
      <c r="N160" s="204"/>
      <c r="O160" s="204"/>
      <c r="P160" s="205">
        <f>SUM(P161:P176)</f>
        <v>0</v>
      </c>
      <c r="Q160" s="204"/>
      <c r="R160" s="205">
        <f>SUM(R161:R176)</f>
        <v>0.35774465658000004</v>
      </c>
      <c r="S160" s="204"/>
      <c r="T160" s="206">
        <f>SUM(T161:T176)</f>
        <v>0.47120000000000001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7" t="s">
        <v>84</v>
      </c>
      <c r="AT160" s="208" t="s">
        <v>75</v>
      </c>
      <c r="AU160" s="208" t="s">
        <v>84</v>
      </c>
      <c r="AY160" s="207" t="s">
        <v>124</v>
      </c>
      <c r="BK160" s="209">
        <f>SUM(BK161:BK176)</f>
        <v>0</v>
      </c>
    </row>
    <row r="161" s="2" customFormat="1" ht="24.15" customHeight="1">
      <c r="A161" s="38"/>
      <c r="B161" s="39"/>
      <c r="C161" s="210" t="s">
        <v>201</v>
      </c>
      <c r="D161" s="210" t="s">
        <v>125</v>
      </c>
      <c r="E161" s="211" t="s">
        <v>317</v>
      </c>
      <c r="F161" s="212" t="s">
        <v>318</v>
      </c>
      <c r="G161" s="213" t="s">
        <v>174</v>
      </c>
      <c r="H161" s="214">
        <v>2</v>
      </c>
      <c r="I161" s="215"/>
      <c r="J161" s="216">
        <f>ROUND(I161*H161,2)</f>
        <v>0</v>
      </c>
      <c r="K161" s="212" t="s">
        <v>251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0.00069999999999999999</v>
      </c>
      <c r="R161" s="219">
        <f>Q161*H161</f>
        <v>0.0014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142</v>
      </c>
      <c r="AT161" s="221" t="s">
        <v>125</v>
      </c>
      <c r="AU161" s="221" t="s">
        <v>86</v>
      </c>
      <c r="AY161" s="17" t="s">
        <v>124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142</v>
      </c>
      <c r="BM161" s="221" t="s">
        <v>319</v>
      </c>
    </row>
    <row r="162" s="13" customFormat="1">
      <c r="A162" s="13"/>
      <c r="B162" s="241"/>
      <c r="C162" s="242"/>
      <c r="D162" s="223" t="s">
        <v>253</v>
      </c>
      <c r="E162" s="243" t="s">
        <v>1</v>
      </c>
      <c r="F162" s="244" t="s">
        <v>320</v>
      </c>
      <c r="G162" s="242"/>
      <c r="H162" s="245">
        <v>1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253</v>
      </c>
      <c r="AU162" s="251" t="s">
        <v>86</v>
      </c>
      <c r="AV162" s="13" t="s">
        <v>86</v>
      </c>
      <c r="AW162" s="13" t="s">
        <v>33</v>
      </c>
      <c r="AX162" s="13" t="s">
        <v>76</v>
      </c>
      <c r="AY162" s="251" t="s">
        <v>124</v>
      </c>
    </row>
    <row r="163" s="13" customFormat="1">
      <c r="A163" s="13"/>
      <c r="B163" s="241"/>
      <c r="C163" s="242"/>
      <c r="D163" s="223" t="s">
        <v>253</v>
      </c>
      <c r="E163" s="243" t="s">
        <v>1</v>
      </c>
      <c r="F163" s="244" t="s">
        <v>321</v>
      </c>
      <c r="G163" s="242"/>
      <c r="H163" s="245">
        <v>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253</v>
      </c>
      <c r="AU163" s="251" t="s">
        <v>86</v>
      </c>
      <c r="AV163" s="13" t="s">
        <v>86</v>
      </c>
      <c r="AW163" s="13" t="s">
        <v>33</v>
      </c>
      <c r="AX163" s="13" t="s">
        <v>76</v>
      </c>
      <c r="AY163" s="251" t="s">
        <v>124</v>
      </c>
    </row>
    <row r="164" s="14" customFormat="1">
      <c r="A164" s="14"/>
      <c r="B164" s="262"/>
      <c r="C164" s="263"/>
      <c r="D164" s="223" t="s">
        <v>253</v>
      </c>
      <c r="E164" s="264" t="s">
        <v>1</v>
      </c>
      <c r="F164" s="265" t="s">
        <v>322</v>
      </c>
      <c r="G164" s="263"/>
      <c r="H164" s="266">
        <v>2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253</v>
      </c>
      <c r="AU164" s="272" t="s">
        <v>86</v>
      </c>
      <c r="AV164" s="14" t="s">
        <v>142</v>
      </c>
      <c r="AW164" s="14" t="s">
        <v>33</v>
      </c>
      <c r="AX164" s="14" t="s">
        <v>84</v>
      </c>
      <c r="AY164" s="272" t="s">
        <v>124</v>
      </c>
    </row>
    <row r="165" s="2" customFormat="1" ht="24.15" customHeight="1">
      <c r="A165" s="38"/>
      <c r="B165" s="39"/>
      <c r="C165" s="252" t="s">
        <v>206</v>
      </c>
      <c r="D165" s="252" t="s">
        <v>302</v>
      </c>
      <c r="E165" s="253" t="s">
        <v>323</v>
      </c>
      <c r="F165" s="254" t="s">
        <v>324</v>
      </c>
      <c r="G165" s="255" t="s">
        <v>174</v>
      </c>
      <c r="H165" s="256">
        <v>1</v>
      </c>
      <c r="I165" s="257"/>
      <c r="J165" s="258">
        <f>ROUND(I165*H165,2)</f>
        <v>0</v>
      </c>
      <c r="K165" s="254" t="s">
        <v>251</v>
      </c>
      <c r="L165" s="259"/>
      <c r="M165" s="260" t="s">
        <v>1</v>
      </c>
      <c r="N165" s="261" t="s">
        <v>41</v>
      </c>
      <c r="O165" s="91"/>
      <c r="P165" s="219">
        <f>O165*H165</f>
        <v>0</v>
      </c>
      <c r="Q165" s="219">
        <v>0.0025000000000000001</v>
      </c>
      <c r="R165" s="219">
        <f>Q165*H165</f>
        <v>0.0025000000000000001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161</v>
      </c>
      <c r="AT165" s="221" t="s">
        <v>302</v>
      </c>
      <c r="AU165" s="221" t="s">
        <v>86</v>
      </c>
      <c r="AY165" s="17" t="s">
        <v>124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84</v>
      </c>
      <c r="BK165" s="222">
        <f>ROUND(I165*H165,2)</f>
        <v>0</v>
      </c>
      <c r="BL165" s="17" t="s">
        <v>142</v>
      </c>
      <c r="BM165" s="221" t="s">
        <v>325</v>
      </c>
    </row>
    <row r="166" s="13" customFormat="1">
      <c r="A166" s="13"/>
      <c r="B166" s="241"/>
      <c r="C166" s="242"/>
      <c r="D166" s="223" t="s">
        <v>253</v>
      </c>
      <c r="E166" s="243" t="s">
        <v>223</v>
      </c>
      <c r="F166" s="244" t="s">
        <v>326</v>
      </c>
      <c r="G166" s="242"/>
      <c r="H166" s="245">
        <v>1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253</v>
      </c>
      <c r="AU166" s="251" t="s">
        <v>86</v>
      </c>
      <c r="AV166" s="13" t="s">
        <v>86</v>
      </c>
      <c r="AW166" s="13" t="s">
        <v>33</v>
      </c>
      <c r="AX166" s="13" t="s">
        <v>84</v>
      </c>
      <c r="AY166" s="251" t="s">
        <v>124</v>
      </c>
    </row>
    <row r="167" s="2" customFormat="1" ht="16.5" customHeight="1">
      <c r="A167" s="38"/>
      <c r="B167" s="39"/>
      <c r="C167" s="252" t="s">
        <v>211</v>
      </c>
      <c r="D167" s="252" t="s">
        <v>302</v>
      </c>
      <c r="E167" s="253" t="s">
        <v>327</v>
      </c>
      <c r="F167" s="254" t="s">
        <v>328</v>
      </c>
      <c r="G167" s="255" t="s">
        <v>174</v>
      </c>
      <c r="H167" s="256">
        <v>1</v>
      </c>
      <c r="I167" s="257"/>
      <c r="J167" s="258">
        <f>ROUND(I167*H167,2)</f>
        <v>0</v>
      </c>
      <c r="K167" s="254" t="s">
        <v>251</v>
      </c>
      <c r="L167" s="259"/>
      <c r="M167" s="260" t="s">
        <v>1</v>
      </c>
      <c r="N167" s="261" t="s">
        <v>41</v>
      </c>
      <c r="O167" s="91"/>
      <c r="P167" s="219">
        <f>O167*H167</f>
        <v>0</v>
      </c>
      <c r="Q167" s="219">
        <v>0.010999999999999999</v>
      </c>
      <c r="R167" s="219">
        <f>Q167*H167</f>
        <v>0.010999999999999999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161</v>
      </c>
      <c r="AT167" s="221" t="s">
        <v>302</v>
      </c>
      <c r="AU167" s="221" t="s">
        <v>86</v>
      </c>
      <c r="AY167" s="17" t="s">
        <v>124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142</v>
      </c>
      <c r="BM167" s="221" t="s">
        <v>329</v>
      </c>
    </row>
    <row r="168" s="13" customFormat="1">
      <c r="A168" s="13"/>
      <c r="B168" s="241"/>
      <c r="C168" s="242"/>
      <c r="D168" s="223" t="s">
        <v>253</v>
      </c>
      <c r="E168" s="243" t="s">
        <v>224</v>
      </c>
      <c r="F168" s="244" t="s">
        <v>330</v>
      </c>
      <c r="G168" s="242"/>
      <c r="H168" s="245">
        <v>1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253</v>
      </c>
      <c r="AU168" s="251" t="s">
        <v>86</v>
      </c>
      <c r="AV168" s="13" t="s">
        <v>86</v>
      </c>
      <c r="AW168" s="13" t="s">
        <v>33</v>
      </c>
      <c r="AX168" s="13" t="s">
        <v>84</v>
      </c>
      <c r="AY168" s="251" t="s">
        <v>124</v>
      </c>
    </row>
    <row r="169" s="2" customFormat="1" ht="33" customHeight="1">
      <c r="A169" s="38"/>
      <c r="B169" s="39"/>
      <c r="C169" s="210" t="s">
        <v>216</v>
      </c>
      <c r="D169" s="210" t="s">
        <v>125</v>
      </c>
      <c r="E169" s="211" t="s">
        <v>331</v>
      </c>
      <c r="F169" s="212" t="s">
        <v>332</v>
      </c>
      <c r="G169" s="213" t="s">
        <v>333</v>
      </c>
      <c r="H169" s="214">
        <v>5.6600000000000001</v>
      </c>
      <c r="I169" s="215"/>
      <c r="J169" s="216">
        <f>ROUND(I169*H169,2)</f>
        <v>0</v>
      </c>
      <c r="K169" s="212" t="s">
        <v>251</v>
      </c>
      <c r="L169" s="44"/>
      <c r="M169" s="217" t="s">
        <v>1</v>
      </c>
      <c r="N169" s="218" t="s">
        <v>41</v>
      </c>
      <c r="O169" s="91"/>
      <c r="P169" s="219">
        <f>O169*H169</f>
        <v>0</v>
      </c>
      <c r="Q169" s="219">
        <v>0.00060506299999999998</v>
      </c>
      <c r="R169" s="219">
        <f>Q169*H169</f>
        <v>0.0034246565800000002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142</v>
      </c>
      <c r="AT169" s="221" t="s">
        <v>125</v>
      </c>
      <c r="AU169" s="221" t="s">
        <v>86</v>
      </c>
      <c r="AY169" s="17" t="s">
        <v>124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142</v>
      </c>
      <c r="BM169" s="221" t="s">
        <v>334</v>
      </c>
    </row>
    <row r="170" s="13" customFormat="1">
      <c r="A170" s="13"/>
      <c r="B170" s="241"/>
      <c r="C170" s="242"/>
      <c r="D170" s="223" t="s">
        <v>253</v>
      </c>
      <c r="E170" s="243" t="s">
        <v>1</v>
      </c>
      <c r="F170" s="244" t="s">
        <v>335</v>
      </c>
      <c r="G170" s="242"/>
      <c r="H170" s="245">
        <v>5.6600000000000001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253</v>
      </c>
      <c r="AU170" s="251" t="s">
        <v>86</v>
      </c>
      <c r="AV170" s="13" t="s">
        <v>86</v>
      </c>
      <c r="AW170" s="13" t="s">
        <v>33</v>
      </c>
      <c r="AX170" s="13" t="s">
        <v>84</v>
      </c>
      <c r="AY170" s="251" t="s">
        <v>124</v>
      </c>
    </row>
    <row r="171" s="2" customFormat="1" ht="16.5" customHeight="1">
      <c r="A171" s="38"/>
      <c r="B171" s="39"/>
      <c r="C171" s="210" t="s">
        <v>336</v>
      </c>
      <c r="D171" s="210" t="s">
        <v>125</v>
      </c>
      <c r="E171" s="211" t="s">
        <v>337</v>
      </c>
      <c r="F171" s="212" t="s">
        <v>338</v>
      </c>
      <c r="G171" s="213" t="s">
        <v>174</v>
      </c>
      <c r="H171" s="214">
        <v>2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0.11171</v>
      </c>
      <c r="R171" s="219">
        <f>Q171*H171</f>
        <v>0.22342000000000001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142</v>
      </c>
      <c r="AT171" s="221" t="s">
        <v>125</v>
      </c>
      <c r="AU171" s="221" t="s">
        <v>86</v>
      </c>
      <c r="AY171" s="17" t="s">
        <v>124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142</v>
      </c>
      <c r="BM171" s="221" t="s">
        <v>339</v>
      </c>
    </row>
    <row r="172" s="13" customFormat="1">
      <c r="A172" s="13"/>
      <c r="B172" s="241"/>
      <c r="C172" s="242"/>
      <c r="D172" s="223" t="s">
        <v>253</v>
      </c>
      <c r="E172" s="243" t="s">
        <v>238</v>
      </c>
      <c r="F172" s="244" t="s">
        <v>86</v>
      </c>
      <c r="G172" s="242"/>
      <c r="H172" s="245">
        <v>2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253</v>
      </c>
      <c r="AU172" s="251" t="s">
        <v>86</v>
      </c>
      <c r="AV172" s="13" t="s">
        <v>86</v>
      </c>
      <c r="AW172" s="13" t="s">
        <v>33</v>
      </c>
      <c r="AX172" s="13" t="s">
        <v>84</v>
      </c>
      <c r="AY172" s="251" t="s">
        <v>124</v>
      </c>
    </row>
    <row r="173" s="2" customFormat="1" ht="16.5" customHeight="1">
      <c r="A173" s="38"/>
      <c r="B173" s="39"/>
      <c r="C173" s="252" t="s">
        <v>7</v>
      </c>
      <c r="D173" s="252" t="s">
        <v>302</v>
      </c>
      <c r="E173" s="253" t="s">
        <v>340</v>
      </c>
      <c r="F173" s="254" t="s">
        <v>341</v>
      </c>
      <c r="G173" s="255" t="s">
        <v>174</v>
      </c>
      <c r="H173" s="256">
        <v>2</v>
      </c>
      <c r="I173" s="257"/>
      <c r="J173" s="258">
        <f>ROUND(I173*H173,2)</f>
        <v>0</v>
      </c>
      <c r="K173" s="254" t="s">
        <v>1</v>
      </c>
      <c r="L173" s="259"/>
      <c r="M173" s="260" t="s">
        <v>1</v>
      </c>
      <c r="N173" s="261" t="s">
        <v>41</v>
      </c>
      <c r="O173" s="91"/>
      <c r="P173" s="219">
        <f>O173*H173</f>
        <v>0</v>
      </c>
      <c r="Q173" s="219">
        <v>0.058000000000000003</v>
      </c>
      <c r="R173" s="219">
        <f>Q173*H173</f>
        <v>0.11600000000000001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161</v>
      </c>
      <c r="AT173" s="221" t="s">
        <v>302</v>
      </c>
      <c r="AU173" s="221" t="s">
        <v>86</v>
      </c>
      <c r="AY173" s="17" t="s">
        <v>124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84</v>
      </c>
      <c r="BK173" s="222">
        <f>ROUND(I173*H173,2)</f>
        <v>0</v>
      </c>
      <c r="BL173" s="17" t="s">
        <v>142</v>
      </c>
      <c r="BM173" s="221" t="s">
        <v>342</v>
      </c>
    </row>
    <row r="174" s="13" customFormat="1">
      <c r="A174" s="13"/>
      <c r="B174" s="241"/>
      <c r="C174" s="242"/>
      <c r="D174" s="223" t="s">
        <v>253</v>
      </c>
      <c r="E174" s="243" t="s">
        <v>1</v>
      </c>
      <c r="F174" s="244" t="s">
        <v>238</v>
      </c>
      <c r="G174" s="242"/>
      <c r="H174" s="245">
        <v>2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253</v>
      </c>
      <c r="AU174" s="251" t="s">
        <v>86</v>
      </c>
      <c r="AV174" s="13" t="s">
        <v>86</v>
      </c>
      <c r="AW174" s="13" t="s">
        <v>33</v>
      </c>
      <c r="AX174" s="13" t="s">
        <v>84</v>
      </c>
      <c r="AY174" s="251" t="s">
        <v>124</v>
      </c>
    </row>
    <row r="175" s="2" customFormat="1" ht="16.5" customHeight="1">
      <c r="A175" s="38"/>
      <c r="B175" s="39"/>
      <c r="C175" s="210" t="s">
        <v>343</v>
      </c>
      <c r="D175" s="210" t="s">
        <v>125</v>
      </c>
      <c r="E175" s="211" t="s">
        <v>344</v>
      </c>
      <c r="F175" s="212" t="s">
        <v>345</v>
      </c>
      <c r="G175" s="213" t="s">
        <v>250</v>
      </c>
      <c r="H175" s="214">
        <v>47.119999999999997</v>
      </c>
      <c r="I175" s="215"/>
      <c r="J175" s="216">
        <f>ROUND(I175*H175,2)</f>
        <v>0</v>
      </c>
      <c r="K175" s="212" t="s">
        <v>251</v>
      </c>
      <c r="L175" s="44"/>
      <c r="M175" s="217" t="s">
        <v>1</v>
      </c>
      <c r="N175" s="218" t="s">
        <v>41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0.01</v>
      </c>
      <c r="T175" s="220">
        <f>S175*H175</f>
        <v>0.47120000000000001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142</v>
      </c>
      <c r="AT175" s="221" t="s">
        <v>125</v>
      </c>
      <c r="AU175" s="221" t="s">
        <v>86</v>
      </c>
      <c r="AY175" s="17" t="s">
        <v>124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84</v>
      </c>
      <c r="BK175" s="222">
        <f>ROUND(I175*H175,2)</f>
        <v>0</v>
      </c>
      <c r="BL175" s="17" t="s">
        <v>142</v>
      </c>
      <c r="BM175" s="221" t="s">
        <v>346</v>
      </c>
    </row>
    <row r="176" s="13" customFormat="1">
      <c r="A176" s="13"/>
      <c r="B176" s="241"/>
      <c r="C176" s="242"/>
      <c r="D176" s="223" t="s">
        <v>253</v>
      </c>
      <c r="E176" s="243" t="s">
        <v>1</v>
      </c>
      <c r="F176" s="244" t="s">
        <v>225</v>
      </c>
      <c r="G176" s="242"/>
      <c r="H176" s="245">
        <v>47.119999999999997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253</v>
      </c>
      <c r="AU176" s="251" t="s">
        <v>86</v>
      </c>
      <c r="AV176" s="13" t="s">
        <v>86</v>
      </c>
      <c r="AW176" s="13" t="s">
        <v>33</v>
      </c>
      <c r="AX176" s="13" t="s">
        <v>84</v>
      </c>
      <c r="AY176" s="251" t="s">
        <v>124</v>
      </c>
    </row>
    <row r="177" s="11" customFormat="1" ht="22.8" customHeight="1">
      <c r="A177" s="11"/>
      <c r="B177" s="196"/>
      <c r="C177" s="197"/>
      <c r="D177" s="198" t="s">
        <v>75</v>
      </c>
      <c r="E177" s="239" t="s">
        <v>347</v>
      </c>
      <c r="F177" s="239" t="s">
        <v>348</v>
      </c>
      <c r="G177" s="197"/>
      <c r="H177" s="197"/>
      <c r="I177" s="200"/>
      <c r="J177" s="240">
        <f>BK177</f>
        <v>0</v>
      </c>
      <c r="K177" s="197"/>
      <c r="L177" s="202"/>
      <c r="M177" s="203"/>
      <c r="N177" s="204"/>
      <c r="O177" s="204"/>
      <c r="P177" s="205">
        <f>SUM(P178:P182)</f>
        <v>0</v>
      </c>
      <c r="Q177" s="204"/>
      <c r="R177" s="205">
        <f>SUM(R178:R182)</f>
        <v>0</v>
      </c>
      <c r="S177" s="204"/>
      <c r="T177" s="206">
        <f>SUM(T178:T182)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07" t="s">
        <v>84</v>
      </c>
      <c r="AT177" s="208" t="s">
        <v>75</v>
      </c>
      <c r="AU177" s="208" t="s">
        <v>84</v>
      </c>
      <c r="AY177" s="207" t="s">
        <v>124</v>
      </c>
      <c r="BK177" s="209">
        <f>SUM(BK178:BK182)</f>
        <v>0</v>
      </c>
    </row>
    <row r="178" s="2" customFormat="1" ht="21.75" customHeight="1">
      <c r="A178" s="38"/>
      <c r="B178" s="39"/>
      <c r="C178" s="210" t="s">
        <v>349</v>
      </c>
      <c r="D178" s="210" t="s">
        <v>125</v>
      </c>
      <c r="E178" s="211" t="s">
        <v>350</v>
      </c>
      <c r="F178" s="212" t="s">
        <v>351</v>
      </c>
      <c r="G178" s="213" t="s">
        <v>275</v>
      </c>
      <c r="H178" s="214">
        <v>5.5129999999999999</v>
      </c>
      <c r="I178" s="215"/>
      <c r="J178" s="216">
        <f>ROUND(I178*H178,2)</f>
        <v>0</v>
      </c>
      <c r="K178" s="212" t="s">
        <v>251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142</v>
      </c>
      <c r="AT178" s="221" t="s">
        <v>125</v>
      </c>
      <c r="AU178" s="221" t="s">
        <v>86</v>
      </c>
      <c r="AY178" s="17" t="s">
        <v>124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142</v>
      </c>
      <c r="BM178" s="221" t="s">
        <v>352</v>
      </c>
    </row>
    <row r="179" s="13" customFormat="1">
      <c r="A179" s="13"/>
      <c r="B179" s="241"/>
      <c r="C179" s="242"/>
      <c r="D179" s="223" t="s">
        <v>253</v>
      </c>
      <c r="E179" s="243" t="s">
        <v>221</v>
      </c>
      <c r="F179" s="244" t="s">
        <v>353</v>
      </c>
      <c r="G179" s="242"/>
      <c r="H179" s="245">
        <v>5.5129999999999999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253</v>
      </c>
      <c r="AU179" s="251" t="s">
        <v>86</v>
      </c>
      <c r="AV179" s="13" t="s">
        <v>86</v>
      </c>
      <c r="AW179" s="13" t="s">
        <v>33</v>
      </c>
      <c r="AX179" s="13" t="s">
        <v>84</v>
      </c>
      <c r="AY179" s="251" t="s">
        <v>124</v>
      </c>
    </row>
    <row r="180" s="2" customFormat="1" ht="24.15" customHeight="1">
      <c r="A180" s="38"/>
      <c r="B180" s="39"/>
      <c r="C180" s="210" t="s">
        <v>354</v>
      </c>
      <c r="D180" s="210" t="s">
        <v>125</v>
      </c>
      <c r="E180" s="211" t="s">
        <v>355</v>
      </c>
      <c r="F180" s="212" t="s">
        <v>356</v>
      </c>
      <c r="G180" s="213" t="s">
        <v>275</v>
      </c>
      <c r="H180" s="214">
        <v>60.643000000000001</v>
      </c>
      <c r="I180" s="215"/>
      <c r="J180" s="216">
        <f>ROUND(I180*H180,2)</f>
        <v>0</v>
      </c>
      <c r="K180" s="212" t="s">
        <v>251</v>
      </c>
      <c r="L180" s="44"/>
      <c r="M180" s="217" t="s">
        <v>1</v>
      </c>
      <c r="N180" s="218" t="s">
        <v>41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142</v>
      </c>
      <c r="AT180" s="221" t="s">
        <v>125</v>
      </c>
      <c r="AU180" s="221" t="s">
        <v>86</v>
      </c>
      <c r="AY180" s="17" t="s">
        <v>124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84</v>
      </c>
      <c r="BK180" s="222">
        <f>ROUND(I180*H180,2)</f>
        <v>0</v>
      </c>
      <c r="BL180" s="17" t="s">
        <v>142</v>
      </c>
      <c r="BM180" s="221" t="s">
        <v>357</v>
      </c>
    </row>
    <row r="181" s="13" customFormat="1">
      <c r="A181" s="13"/>
      <c r="B181" s="241"/>
      <c r="C181" s="242"/>
      <c r="D181" s="223" t="s">
        <v>253</v>
      </c>
      <c r="E181" s="243" t="s">
        <v>1</v>
      </c>
      <c r="F181" s="244" t="s">
        <v>358</v>
      </c>
      <c r="G181" s="242"/>
      <c r="H181" s="245">
        <v>60.643000000000001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253</v>
      </c>
      <c r="AU181" s="251" t="s">
        <v>86</v>
      </c>
      <c r="AV181" s="13" t="s">
        <v>86</v>
      </c>
      <c r="AW181" s="13" t="s">
        <v>33</v>
      </c>
      <c r="AX181" s="13" t="s">
        <v>84</v>
      </c>
      <c r="AY181" s="251" t="s">
        <v>124</v>
      </c>
    </row>
    <row r="182" s="2" customFormat="1" ht="33" customHeight="1">
      <c r="A182" s="38"/>
      <c r="B182" s="39"/>
      <c r="C182" s="210" t="s">
        <v>359</v>
      </c>
      <c r="D182" s="210" t="s">
        <v>125</v>
      </c>
      <c r="E182" s="211" t="s">
        <v>360</v>
      </c>
      <c r="F182" s="212" t="s">
        <v>361</v>
      </c>
      <c r="G182" s="213" t="s">
        <v>275</v>
      </c>
      <c r="H182" s="214">
        <v>23.920999999999999</v>
      </c>
      <c r="I182" s="215"/>
      <c r="J182" s="216">
        <f>ROUND(I182*H182,2)</f>
        <v>0</v>
      </c>
      <c r="K182" s="212" t="s">
        <v>251</v>
      </c>
      <c r="L182" s="44"/>
      <c r="M182" s="217" t="s">
        <v>1</v>
      </c>
      <c r="N182" s="218" t="s">
        <v>41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142</v>
      </c>
      <c r="AT182" s="221" t="s">
        <v>125</v>
      </c>
      <c r="AU182" s="221" t="s">
        <v>86</v>
      </c>
      <c r="AY182" s="17" t="s">
        <v>124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142</v>
      </c>
      <c r="BM182" s="221" t="s">
        <v>362</v>
      </c>
    </row>
    <row r="183" s="11" customFormat="1" ht="22.8" customHeight="1">
      <c r="A183" s="11"/>
      <c r="B183" s="196"/>
      <c r="C183" s="197"/>
      <c r="D183" s="198" t="s">
        <v>75</v>
      </c>
      <c r="E183" s="239" t="s">
        <v>363</v>
      </c>
      <c r="F183" s="239" t="s">
        <v>364</v>
      </c>
      <c r="G183" s="197"/>
      <c r="H183" s="197"/>
      <c r="I183" s="200"/>
      <c r="J183" s="240">
        <f>BK183</f>
        <v>0</v>
      </c>
      <c r="K183" s="197"/>
      <c r="L183" s="202"/>
      <c r="M183" s="203"/>
      <c r="N183" s="204"/>
      <c r="O183" s="204"/>
      <c r="P183" s="205">
        <f>P184</f>
        <v>0</v>
      </c>
      <c r="Q183" s="204"/>
      <c r="R183" s="205">
        <f>R184</f>
        <v>0</v>
      </c>
      <c r="S183" s="204"/>
      <c r="T183" s="206">
        <f>T184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07" t="s">
        <v>84</v>
      </c>
      <c r="AT183" s="208" t="s">
        <v>75</v>
      </c>
      <c r="AU183" s="208" t="s">
        <v>84</v>
      </c>
      <c r="AY183" s="207" t="s">
        <v>124</v>
      </c>
      <c r="BK183" s="209">
        <f>BK184</f>
        <v>0</v>
      </c>
    </row>
    <row r="184" s="2" customFormat="1" ht="33" customHeight="1">
      <c r="A184" s="38"/>
      <c r="B184" s="39"/>
      <c r="C184" s="210" t="s">
        <v>365</v>
      </c>
      <c r="D184" s="210" t="s">
        <v>125</v>
      </c>
      <c r="E184" s="211" t="s">
        <v>366</v>
      </c>
      <c r="F184" s="212" t="s">
        <v>367</v>
      </c>
      <c r="G184" s="213" t="s">
        <v>275</v>
      </c>
      <c r="H184" s="214">
        <v>27.977</v>
      </c>
      <c r="I184" s="215"/>
      <c r="J184" s="216">
        <f>ROUND(I184*H184,2)</f>
        <v>0</v>
      </c>
      <c r="K184" s="212" t="s">
        <v>251</v>
      </c>
      <c r="L184" s="44"/>
      <c r="M184" s="273" t="s">
        <v>1</v>
      </c>
      <c r="N184" s="274" t="s">
        <v>41</v>
      </c>
      <c r="O184" s="230"/>
      <c r="P184" s="275">
        <f>O184*H184</f>
        <v>0</v>
      </c>
      <c r="Q184" s="275">
        <v>0</v>
      </c>
      <c r="R184" s="275">
        <f>Q184*H184</f>
        <v>0</v>
      </c>
      <c r="S184" s="275">
        <v>0</v>
      </c>
      <c r="T184" s="27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142</v>
      </c>
      <c r="AT184" s="221" t="s">
        <v>125</v>
      </c>
      <c r="AU184" s="221" t="s">
        <v>86</v>
      </c>
      <c r="AY184" s="17" t="s">
        <v>124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84</v>
      </c>
      <c r="BK184" s="222">
        <f>ROUND(I184*H184,2)</f>
        <v>0</v>
      </c>
      <c r="BL184" s="17" t="s">
        <v>142</v>
      </c>
      <c r="BM184" s="221" t="s">
        <v>368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67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VHIOaFb6tbvDDDUgmzf8Tw1wcUZt2865eqbY/FW7EF9kxhLhw/8LWYRUu6fijUiOckSWuZq94X0VB6KyK540TA==" hashValue="2wCuxJsygux6FqvnV7K72DooZ4N/PcrY9b7GP0MuGuUG1S1NBGUL5YSaEs9KpwxwH8cGdsQ0TgjlxdmPPRmlLQ==" algorithmName="SHA-512" password="CC35"/>
  <autoFilter ref="C121:K18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232" t="s">
        <v>369</v>
      </c>
      <c r="BA2" s="232" t="s">
        <v>370</v>
      </c>
      <c r="BB2" s="232" t="s">
        <v>1</v>
      </c>
      <c r="BC2" s="232" t="s">
        <v>371</v>
      </c>
      <c r="BD2" s="232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32" t="s">
        <v>372</v>
      </c>
      <c r="BA3" s="232" t="s">
        <v>373</v>
      </c>
      <c r="BB3" s="232" t="s">
        <v>1</v>
      </c>
      <c r="BC3" s="232" t="s">
        <v>374</v>
      </c>
      <c r="BD3" s="232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  <c r="AZ4" s="232" t="s">
        <v>375</v>
      </c>
      <c r="BA4" s="232" t="s">
        <v>376</v>
      </c>
      <c r="BB4" s="232" t="s">
        <v>1</v>
      </c>
      <c r="BC4" s="232" t="s">
        <v>377</v>
      </c>
      <c r="BD4" s="232" t="s">
        <v>86</v>
      </c>
    </row>
    <row r="5" s="1" customFormat="1" ht="6.96" customHeight="1">
      <c r="B5" s="20"/>
      <c r="L5" s="20"/>
      <c r="AZ5" s="232" t="s">
        <v>378</v>
      </c>
      <c r="BA5" s="232" t="s">
        <v>379</v>
      </c>
      <c r="BB5" s="232" t="s">
        <v>1</v>
      </c>
      <c r="BC5" s="232" t="s">
        <v>380</v>
      </c>
      <c r="BD5" s="232" t="s">
        <v>86</v>
      </c>
    </row>
    <row r="6" s="1" customFormat="1" ht="12" customHeight="1">
      <c r="B6" s="20"/>
      <c r="D6" s="140" t="s">
        <v>16</v>
      </c>
      <c r="L6" s="20"/>
      <c r="AZ6" s="232" t="s">
        <v>381</v>
      </c>
      <c r="BA6" s="232" t="s">
        <v>382</v>
      </c>
      <c r="BB6" s="232" t="s">
        <v>1</v>
      </c>
      <c r="BC6" s="232" t="s">
        <v>383</v>
      </c>
      <c r="BD6" s="232" t="s">
        <v>86</v>
      </c>
    </row>
    <row r="7" s="1" customFormat="1" ht="16.5" customHeight="1">
      <c r="B7" s="20"/>
      <c r="E7" s="141" t="str">
        <f>'Rekapitulace stavby'!K6</f>
        <v>Lávka přes řeku Olši - přeshraniční propojení Karviné a Hażlachu</v>
      </c>
      <c r="F7" s="140"/>
      <c r="G7" s="140"/>
      <c r="H7" s="140"/>
      <c r="L7" s="20"/>
      <c r="AZ7" s="232" t="s">
        <v>384</v>
      </c>
      <c r="BA7" s="232" t="s">
        <v>385</v>
      </c>
      <c r="BB7" s="232" t="s">
        <v>1</v>
      </c>
      <c r="BC7" s="232" t="s">
        <v>386</v>
      </c>
      <c r="BD7" s="232" t="s">
        <v>86</v>
      </c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32" t="s">
        <v>387</v>
      </c>
      <c r="BA8" s="232" t="s">
        <v>388</v>
      </c>
      <c r="BB8" s="232" t="s">
        <v>1</v>
      </c>
      <c r="BC8" s="232" t="s">
        <v>389</v>
      </c>
      <c r="BD8" s="232" t="s">
        <v>86</v>
      </c>
    </row>
    <row r="9" s="2" customFormat="1" ht="16.5" customHeight="1">
      <c r="A9" s="38"/>
      <c r="B9" s="44"/>
      <c r="C9" s="38"/>
      <c r="D9" s="38"/>
      <c r="E9" s="142" t="s">
        <v>390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32" t="s">
        <v>391</v>
      </c>
      <c r="BA9" s="232" t="s">
        <v>392</v>
      </c>
      <c r="BB9" s="232" t="s">
        <v>1</v>
      </c>
      <c r="BC9" s="232" t="s">
        <v>393</v>
      </c>
      <c r="BD9" s="232" t="s">
        <v>86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32" t="s">
        <v>394</v>
      </c>
      <c r="BA10" s="232" t="s">
        <v>395</v>
      </c>
      <c r="BB10" s="232" t="s">
        <v>1</v>
      </c>
      <c r="BC10" s="232" t="s">
        <v>396</v>
      </c>
      <c r="BD10" s="232" t="s">
        <v>86</v>
      </c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32" t="s">
        <v>397</v>
      </c>
      <c r="BA11" s="232" t="s">
        <v>398</v>
      </c>
      <c r="BB11" s="232" t="s">
        <v>1</v>
      </c>
      <c r="BC11" s="232" t="s">
        <v>399</v>
      </c>
      <c r="BD11" s="232" t="s">
        <v>86</v>
      </c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18. 6. 2024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32" t="s">
        <v>400</v>
      </c>
      <c r="BA12" s="232" t="s">
        <v>401</v>
      </c>
      <c r="BB12" s="232" t="s">
        <v>1</v>
      </c>
      <c r="BC12" s="232" t="s">
        <v>402</v>
      </c>
      <c r="BD12" s="232" t="s">
        <v>86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232" t="s">
        <v>403</v>
      </c>
      <c r="BA13" s="232" t="s">
        <v>404</v>
      </c>
      <c r="BB13" s="232" t="s">
        <v>1</v>
      </c>
      <c r="BC13" s="232" t="s">
        <v>405</v>
      </c>
      <c r="BD13" s="232" t="s">
        <v>86</v>
      </c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232" t="s">
        <v>406</v>
      </c>
      <c r="BA14" s="232" t="s">
        <v>407</v>
      </c>
      <c r="BB14" s="232" t="s">
        <v>1</v>
      </c>
      <c r="BC14" s="232" t="s">
        <v>408</v>
      </c>
      <c r="BD14" s="232" t="s">
        <v>86</v>
      </c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232" t="s">
        <v>409</v>
      </c>
      <c r="BA15" s="232" t="s">
        <v>410</v>
      </c>
      <c r="BB15" s="232" t="s">
        <v>1</v>
      </c>
      <c r="BC15" s="232" t="s">
        <v>411</v>
      </c>
      <c r="BD15" s="232" t="s">
        <v>86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232" t="s">
        <v>412</v>
      </c>
      <c r="BA16" s="232" t="s">
        <v>413</v>
      </c>
      <c r="BB16" s="232" t="s">
        <v>1</v>
      </c>
      <c r="BC16" s="232" t="s">
        <v>414</v>
      </c>
      <c r="BD16" s="232" t="s">
        <v>86</v>
      </c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232" t="s">
        <v>415</v>
      </c>
      <c r="BA17" s="232" t="s">
        <v>416</v>
      </c>
      <c r="BB17" s="232" t="s">
        <v>1</v>
      </c>
      <c r="BC17" s="232" t="s">
        <v>417</v>
      </c>
      <c r="BD17" s="232" t="s">
        <v>86</v>
      </c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232" t="s">
        <v>418</v>
      </c>
      <c r="BA18" s="232" t="s">
        <v>1</v>
      </c>
      <c r="BB18" s="232" t="s">
        <v>1</v>
      </c>
      <c r="BC18" s="232" t="s">
        <v>419</v>
      </c>
      <c r="BD18" s="232" t="s">
        <v>86</v>
      </c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232" t="s">
        <v>420</v>
      </c>
      <c r="BA19" s="232" t="s">
        <v>1</v>
      </c>
      <c r="BB19" s="232" t="s">
        <v>1</v>
      </c>
      <c r="BC19" s="232" t="s">
        <v>421</v>
      </c>
      <c r="BD19" s="232" t="s">
        <v>86</v>
      </c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232" t="s">
        <v>422</v>
      </c>
      <c r="BA20" s="232" t="s">
        <v>423</v>
      </c>
      <c r="BB20" s="232" t="s">
        <v>1</v>
      </c>
      <c r="BC20" s="232" t="s">
        <v>424</v>
      </c>
      <c r="BD20" s="232" t="s">
        <v>86</v>
      </c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232" t="s">
        <v>425</v>
      </c>
      <c r="BA21" s="232" t="s">
        <v>1</v>
      </c>
      <c r="BB21" s="232" t="s">
        <v>1</v>
      </c>
      <c r="BC21" s="232" t="s">
        <v>426</v>
      </c>
      <c r="BD21" s="232" t="s">
        <v>86</v>
      </c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Z22" s="232" t="s">
        <v>427</v>
      </c>
      <c r="BA22" s="232" t="s">
        <v>1</v>
      </c>
      <c r="BB22" s="232" t="s">
        <v>1</v>
      </c>
      <c r="BC22" s="232" t="s">
        <v>428</v>
      </c>
      <c r="BD22" s="232" t="s">
        <v>86</v>
      </c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Z23" s="232" t="s">
        <v>429</v>
      </c>
      <c r="BA23" s="232" t="s">
        <v>1</v>
      </c>
      <c r="BB23" s="232" t="s">
        <v>1</v>
      </c>
      <c r="BC23" s="232" t="s">
        <v>430</v>
      </c>
      <c r="BD23" s="232" t="s">
        <v>86</v>
      </c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Z24" s="232" t="s">
        <v>431</v>
      </c>
      <c r="BA24" s="232" t="s">
        <v>1</v>
      </c>
      <c r="BB24" s="232" t="s">
        <v>1</v>
      </c>
      <c r="BC24" s="232" t="s">
        <v>432</v>
      </c>
      <c r="BD24" s="232" t="s">
        <v>86</v>
      </c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Z25" s="232" t="s">
        <v>433</v>
      </c>
      <c r="BA25" s="232" t="s">
        <v>434</v>
      </c>
      <c r="BB25" s="232" t="s">
        <v>1</v>
      </c>
      <c r="BC25" s="232" t="s">
        <v>435</v>
      </c>
      <c r="BD25" s="232" t="s">
        <v>86</v>
      </c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Z26" s="232" t="s">
        <v>436</v>
      </c>
      <c r="BA26" s="232" t="s">
        <v>437</v>
      </c>
      <c r="BB26" s="232" t="s">
        <v>1</v>
      </c>
      <c r="BC26" s="232" t="s">
        <v>438</v>
      </c>
      <c r="BD26" s="232" t="s">
        <v>86</v>
      </c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Z27" s="277" t="s">
        <v>439</v>
      </c>
      <c r="BA27" s="277" t="s">
        <v>1</v>
      </c>
      <c r="BB27" s="277" t="s">
        <v>1</v>
      </c>
      <c r="BC27" s="277" t="s">
        <v>440</v>
      </c>
      <c r="BD27" s="277" t="s">
        <v>86</v>
      </c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Z28" s="232" t="s">
        <v>441</v>
      </c>
      <c r="BA28" s="232" t="s">
        <v>442</v>
      </c>
      <c r="BB28" s="232" t="s">
        <v>1</v>
      </c>
      <c r="BC28" s="232" t="s">
        <v>443</v>
      </c>
      <c r="BD28" s="232" t="s">
        <v>86</v>
      </c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ROUND((SUM(BE130:BE594)),  2)</f>
        <v>0</v>
      </c>
      <c r="G33" s="38"/>
      <c r="H33" s="38"/>
      <c r="I33" s="155">
        <v>0.20999999999999999</v>
      </c>
      <c r="J33" s="154">
        <f>ROUND(((SUM(BE130:BE594))*I33),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ROUND((SUM(BF130:BF594)),  2)</f>
        <v>0</v>
      </c>
      <c r="G34" s="38"/>
      <c r="H34" s="38"/>
      <c r="I34" s="155">
        <v>0.14999999999999999</v>
      </c>
      <c r="J34" s="154">
        <f>ROUND(((SUM(BF130:BF594))*I34),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ROUND((SUM(BG130:BG594)),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ROUND((SUM(BH130:BH594)),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ROUND((SUM(BI130:BI594)),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Lávka přes řeku Olši - přeshraniční propojení Karviné a Hażlachu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201.1 - SO 201.1 - Lávka přes řeku Olši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18. 6. 2024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Statutární město Karviná</v>
      </c>
      <c r="G91" s="40"/>
      <c r="H91" s="40"/>
      <c r="I91" s="32" t="s">
        <v>31</v>
      </c>
      <c r="J91" s="36" t="str">
        <f>E21</f>
        <v>Dopravoprojekt Ostrava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239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3"/>
      <c r="C98" s="234"/>
      <c r="D98" s="235" t="s">
        <v>240</v>
      </c>
      <c r="E98" s="236"/>
      <c r="F98" s="236"/>
      <c r="G98" s="236"/>
      <c r="H98" s="236"/>
      <c r="I98" s="236"/>
      <c r="J98" s="237">
        <f>J132</f>
        <v>0</v>
      </c>
      <c r="K98" s="234"/>
      <c r="L98" s="238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3"/>
      <c r="C99" s="234"/>
      <c r="D99" s="235" t="s">
        <v>444</v>
      </c>
      <c r="E99" s="236"/>
      <c r="F99" s="236"/>
      <c r="G99" s="236"/>
      <c r="H99" s="236"/>
      <c r="I99" s="236"/>
      <c r="J99" s="237">
        <f>J201</f>
        <v>0</v>
      </c>
      <c r="K99" s="234"/>
      <c r="L99" s="238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3"/>
      <c r="C100" s="234"/>
      <c r="D100" s="235" t="s">
        <v>445</v>
      </c>
      <c r="E100" s="236"/>
      <c r="F100" s="236"/>
      <c r="G100" s="236"/>
      <c r="H100" s="236"/>
      <c r="I100" s="236"/>
      <c r="J100" s="237">
        <f>J266</f>
        <v>0</v>
      </c>
      <c r="K100" s="234"/>
      <c r="L100" s="238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3"/>
      <c r="C101" s="234"/>
      <c r="D101" s="235" t="s">
        <v>446</v>
      </c>
      <c r="E101" s="236"/>
      <c r="F101" s="236"/>
      <c r="G101" s="236"/>
      <c r="H101" s="236"/>
      <c r="I101" s="236"/>
      <c r="J101" s="237">
        <f>J358</f>
        <v>0</v>
      </c>
      <c r="K101" s="234"/>
      <c r="L101" s="238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3"/>
      <c r="C102" s="234"/>
      <c r="D102" s="235" t="s">
        <v>241</v>
      </c>
      <c r="E102" s="236"/>
      <c r="F102" s="236"/>
      <c r="G102" s="236"/>
      <c r="H102" s="236"/>
      <c r="I102" s="236"/>
      <c r="J102" s="237">
        <f>J440</f>
        <v>0</v>
      </c>
      <c r="K102" s="234"/>
      <c r="L102" s="238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3"/>
      <c r="C103" s="234"/>
      <c r="D103" s="235" t="s">
        <v>447</v>
      </c>
      <c r="E103" s="236"/>
      <c r="F103" s="236"/>
      <c r="G103" s="236"/>
      <c r="H103" s="236"/>
      <c r="I103" s="236"/>
      <c r="J103" s="237">
        <f>J445</f>
        <v>0</v>
      </c>
      <c r="K103" s="234"/>
      <c r="L103" s="238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33"/>
      <c r="C104" s="234"/>
      <c r="D104" s="235" t="s">
        <v>242</v>
      </c>
      <c r="E104" s="236"/>
      <c r="F104" s="236"/>
      <c r="G104" s="236"/>
      <c r="H104" s="236"/>
      <c r="I104" s="236"/>
      <c r="J104" s="237">
        <f>J453</f>
        <v>0</v>
      </c>
      <c r="K104" s="234"/>
      <c r="L104" s="238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33"/>
      <c r="C105" s="234"/>
      <c r="D105" s="235" t="s">
        <v>244</v>
      </c>
      <c r="E105" s="236"/>
      <c r="F105" s="236"/>
      <c r="G105" s="236"/>
      <c r="H105" s="236"/>
      <c r="I105" s="236"/>
      <c r="J105" s="237">
        <f>J532</f>
        <v>0</v>
      </c>
      <c r="K105" s="234"/>
      <c r="L105" s="238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9" customFormat="1" ht="24.96" customHeight="1">
      <c r="A106" s="9"/>
      <c r="B106" s="179"/>
      <c r="C106" s="180"/>
      <c r="D106" s="181" t="s">
        <v>448</v>
      </c>
      <c r="E106" s="182"/>
      <c r="F106" s="182"/>
      <c r="G106" s="182"/>
      <c r="H106" s="182"/>
      <c r="I106" s="182"/>
      <c r="J106" s="183">
        <f>J534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2" customFormat="1" ht="19.92" customHeight="1">
      <c r="A107" s="12"/>
      <c r="B107" s="233"/>
      <c r="C107" s="234"/>
      <c r="D107" s="235" t="s">
        <v>449</v>
      </c>
      <c r="E107" s="236"/>
      <c r="F107" s="236"/>
      <c r="G107" s="236"/>
      <c r="H107" s="236"/>
      <c r="I107" s="236"/>
      <c r="J107" s="237">
        <f>J535</f>
        <v>0</v>
      </c>
      <c r="K107" s="234"/>
      <c r="L107" s="238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233"/>
      <c r="C108" s="234"/>
      <c r="D108" s="235" t="s">
        <v>450</v>
      </c>
      <c r="E108" s="236"/>
      <c r="F108" s="236"/>
      <c r="G108" s="236"/>
      <c r="H108" s="236"/>
      <c r="I108" s="236"/>
      <c r="J108" s="237">
        <f>J568</f>
        <v>0</v>
      </c>
      <c r="K108" s="234"/>
      <c r="L108" s="238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12" customFormat="1" ht="19.92" customHeight="1">
      <c r="A109" s="12"/>
      <c r="B109" s="233"/>
      <c r="C109" s="234"/>
      <c r="D109" s="235" t="s">
        <v>451</v>
      </c>
      <c r="E109" s="236"/>
      <c r="F109" s="236"/>
      <c r="G109" s="236"/>
      <c r="H109" s="236"/>
      <c r="I109" s="236"/>
      <c r="J109" s="237">
        <f>J584</f>
        <v>0</v>
      </c>
      <c r="K109" s="234"/>
      <c r="L109" s="238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="12" customFormat="1" ht="19.92" customHeight="1">
      <c r="A110" s="12"/>
      <c r="B110" s="233"/>
      <c r="C110" s="234"/>
      <c r="D110" s="235" t="s">
        <v>452</v>
      </c>
      <c r="E110" s="236"/>
      <c r="F110" s="236"/>
      <c r="G110" s="236"/>
      <c r="H110" s="236"/>
      <c r="I110" s="236"/>
      <c r="J110" s="237">
        <f>J589</f>
        <v>0</v>
      </c>
      <c r="K110" s="234"/>
      <c r="L110" s="238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4" t="str">
        <f>E7</f>
        <v>Lávka přes řeku Olši - přeshraniční propojení Karviné a Hażlachu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100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SO 201.1 - SO 201.1 - Lávka přes řeku Olši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21</v>
      </c>
      <c r="D124" s="40"/>
      <c r="E124" s="40"/>
      <c r="F124" s="27" t="str">
        <f>F12</f>
        <v xml:space="preserve"> </v>
      </c>
      <c r="G124" s="40"/>
      <c r="H124" s="40"/>
      <c r="I124" s="32" t="s">
        <v>23</v>
      </c>
      <c r="J124" s="79" t="str">
        <f>IF(J12="","",J12)</f>
        <v>18. 6. 2024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25</v>
      </c>
      <c r="D126" s="40"/>
      <c r="E126" s="40"/>
      <c r="F126" s="27" t="str">
        <f>E15</f>
        <v>Statutární město Karviná</v>
      </c>
      <c r="G126" s="40"/>
      <c r="H126" s="40"/>
      <c r="I126" s="32" t="s">
        <v>31</v>
      </c>
      <c r="J126" s="36" t="str">
        <f>E21</f>
        <v>Dopravoprojekt Ostrava a.s.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29</v>
      </c>
      <c r="D127" s="40"/>
      <c r="E127" s="40"/>
      <c r="F127" s="27" t="str">
        <f>IF(E18="","",E18)</f>
        <v>Vyplň údaj</v>
      </c>
      <c r="G127" s="40"/>
      <c r="H127" s="40"/>
      <c r="I127" s="32" t="s">
        <v>34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0" customFormat="1" ht="29.28" customHeight="1">
      <c r="A129" s="185"/>
      <c r="B129" s="186"/>
      <c r="C129" s="187" t="s">
        <v>109</v>
      </c>
      <c r="D129" s="188" t="s">
        <v>61</v>
      </c>
      <c r="E129" s="188" t="s">
        <v>57</v>
      </c>
      <c r="F129" s="188" t="s">
        <v>58</v>
      </c>
      <c r="G129" s="188" t="s">
        <v>110</v>
      </c>
      <c r="H129" s="188" t="s">
        <v>111</v>
      </c>
      <c r="I129" s="188" t="s">
        <v>112</v>
      </c>
      <c r="J129" s="188" t="s">
        <v>104</v>
      </c>
      <c r="K129" s="189" t="s">
        <v>113</v>
      </c>
      <c r="L129" s="190"/>
      <c r="M129" s="100" t="s">
        <v>1</v>
      </c>
      <c r="N129" s="101" t="s">
        <v>40</v>
      </c>
      <c r="O129" s="101" t="s">
        <v>114</v>
      </c>
      <c r="P129" s="101" t="s">
        <v>115</v>
      </c>
      <c r="Q129" s="101" t="s">
        <v>116</v>
      </c>
      <c r="R129" s="101" t="s">
        <v>117</v>
      </c>
      <c r="S129" s="101" t="s">
        <v>118</v>
      </c>
      <c r="T129" s="102" t="s">
        <v>119</v>
      </c>
      <c r="U129" s="185"/>
      <c r="V129" s="185"/>
      <c r="W129" s="185"/>
      <c r="X129" s="185"/>
      <c r="Y129" s="185"/>
      <c r="Z129" s="185"/>
      <c r="AA129" s="185"/>
      <c r="AB129" s="185"/>
      <c r="AC129" s="185"/>
      <c r="AD129" s="185"/>
      <c r="AE129" s="185"/>
    </row>
    <row r="130" s="2" customFormat="1" ht="22.8" customHeight="1">
      <c r="A130" s="38"/>
      <c r="B130" s="39"/>
      <c r="C130" s="107" t="s">
        <v>120</v>
      </c>
      <c r="D130" s="40"/>
      <c r="E130" s="40"/>
      <c r="F130" s="40"/>
      <c r="G130" s="40"/>
      <c r="H130" s="40"/>
      <c r="I130" s="40"/>
      <c r="J130" s="191">
        <f>BK130</f>
        <v>0</v>
      </c>
      <c r="K130" s="40"/>
      <c r="L130" s="44"/>
      <c r="M130" s="103"/>
      <c r="N130" s="192"/>
      <c r="O130" s="104"/>
      <c r="P130" s="193">
        <f>P131+P534</f>
        <v>0</v>
      </c>
      <c r="Q130" s="104"/>
      <c r="R130" s="193">
        <f>R131+R534</f>
        <v>596.19720897929597</v>
      </c>
      <c r="S130" s="104"/>
      <c r="T130" s="194">
        <f>T131+T534</f>
        <v>18.364491000000001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106</v>
      </c>
      <c r="BK130" s="195">
        <f>BK131+BK534</f>
        <v>0</v>
      </c>
    </row>
    <row r="131" s="11" customFormat="1" ht="25.92" customHeight="1">
      <c r="A131" s="11"/>
      <c r="B131" s="196"/>
      <c r="C131" s="197"/>
      <c r="D131" s="198" t="s">
        <v>75</v>
      </c>
      <c r="E131" s="199" t="s">
        <v>245</v>
      </c>
      <c r="F131" s="199" t="s">
        <v>246</v>
      </c>
      <c r="G131" s="197"/>
      <c r="H131" s="197"/>
      <c r="I131" s="200"/>
      <c r="J131" s="201">
        <f>BK131</f>
        <v>0</v>
      </c>
      <c r="K131" s="197"/>
      <c r="L131" s="202"/>
      <c r="M131" s="203"/>
      <c r="N131" s="204"/>
      <c r="O131" s="204"/>
      <c r="P131" s="205">
        <f>P132+P201+P266+P358+P440+P445+P453+P532</f>
        <v>0</v>
      </c>
      <c r="Q131" s="204"/>
      <c r="R131" s="205">
        <f>R132+R201+R266+R358+R440+R445+R453+R532</f>
        <v>595.06715023929598</v>
      </c>
      <c r="S131" s="204"/>
      <c r="T131" s="206">
        <f>T132+T201+T266+T358+T440+T445+T453+T532</f>
        <v>18.364491000000001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7" t="s">
        <v>84</v>
      </c>
      <c r="AT131" s="208" t="s">
        <v>75</v>
      </c>
      <c r="AU131" s="208" t="s">
        <v>76</v>
      </c>
      <c r="AY131" s="207" t="s">
        <v>124</v>
      </c>
      <c r="BK131" s="209">
        <f>BK132+BK201+BK266+BK358+BK440+BK445+BK453+BK532</f>
        <v>0</v>
      </c>
    </row>
    <row r="132" s="11" customFormat="1" ht="22.8" customHeight="1">
      <c r="A132" s="11"/>
      <c r="B132" s="196"/>
      <c r="C132" s="197"/>
      <c r="D132" s="198" t="s">
        <v>75</v>
      </c>
      <c r="E132" s="239" t="s">
        <v>84</v>
      </c>
      <c r="F132" s="239" t="s">
        <v>247</v>
      </c>
      <c r="G132" s="197"/>
      <c r="H132" s="197"/>
      <c r="I132" s="200"/>
      <c r="J132" s="240">
        <f>BK132</f>
        <v>0</v>
      </c>
      <c r="K132" s="197"/>
      <c r="L132" s="202"/>
      <c r="M132" s="203"/>
      <c r="N132" s="204"/>
      <c r="O132" s="204"/>
      <c r="P132" s="205">
        <f>SUM(P133:P200)</f>
        <v>0</v>
      </c>
      <c r="Q132" s="204"/>
      <c r="R132" s="205">
        <f>SUM(R133:R200)</f>
        <v>0</v>
      </c>
      <c r="S132" s="204"/>
      <c r="T132" s="206">
        <f>SUM(T133:T200)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7" t="s">
        <v>84</v>
      </c>
      <c r="AT132" s="208" t="s">
        <v>75</v>
      </c>
      <c r="AU132" s="208" t="s">
        <v>84</v>
      </c>
      <c r="AY132" s="207" t="s">
        <v>124</v>
      </c>
      <c r="BK132" s="209">
        <f>SUM(BK133:BK200)</f>
        <v>0</v>
      </c>
    </row>
    <row r="133" s="2" customFormat="1" ht="33" customHeight="1">
      <c r="A133" s="38"/>
      <c r="B133" s="39"/>
      <c r="C133" s="210" t="s">
        <v>84</v>
      </c>
      <c r="D133" s="210" t="s">
        <v>125</v>
      </c>
      <c r="E133" s="211" t="s">
        <v>453</v>
      </c>
      <c r="F133" s="212" t="s">
        <v>454</v>
      </c>
      <c r="G133" s="213" t="s">
        <v>250</v>
      </c>
      <c r="H133" s="214">
        <v>110</v>
      </c>
      <c r="I133" s="215"/>
      <c r="J133" s="216">
        <f>ROUND(I133*H133,2)</f>
        <v>0</v>
      </c>
      <c r="K133" s="212" t="s">
        <v>455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142</v>
      </c>
      <c r="AT133" s="221" t="s">
        <v>125</v>
      </c>
      <c r="AU133" s="221" t="s">
        <v>86</v>
      </c>
      <c r="AY133" s="17" t="s">
        <v>124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142</v>
      </c>
      <c r="BM133" s="221" t="s">
        <v>456</v>
      </c>
    </row>
    <row r="134" s="15" customFormat="1">
      <c r="A134" s="15"/>
      <c r="B134" s="278"/>
      <c r="C134" s="279"/>
      <c r="D134" s="223" t="s">
        <v>253</v>
      </c>
      <c r="E134" s="280" t="s">
        <v>1</v>
      </c>
      <c r="F134" s="281" t="s">
        <v>457</v>
      </c>
      <c r="G134" s="279"/>
      <c r="H134" s="280" t="s">
        <v>1</v>
      </c>
      <c r="I134" s="282"/>
      <c r="J134" s="279"/>
      <c r="K134" s="279"/>
      <c r="L134" s="283"/>
      <c r="M134" s="284"/>
      <c r="N134" s="285"/>
      <c r="O134" s="285"/>
      <c r="P134" s="285"/>
      <c r="Q134" s="285"/>
      <c r="R134" s="285"/>
      <c r="S134" s="285"/>
      <c r="T134" s="28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7" t="s">
        <v>253</v>
      </c>
      <c r="AU134" s="287" t="s">
        <v>86</v>
      </c>
      <c r="AV134" s="15" t="s">
        <v>84</v>
      </c>
      <c r="AW134" s="15" t="s">
        <v>33</v>
      </c>
      <c r="AX134" s="15" t="s">
        <v>76</v>
      </c>
      <c r="AY134" s="287" t="s">
        <v>124</v>
      </c>
    </row>
    <row r="135" s="13" customFormat="1">
      <c r="A135" s="13"/>
      <c r="B135" s="241"/>
      <c r="C135" s="242"/>
      <c r="D135" s="223" t="s">
        <v>253</v>
      </c>
      <c r="E135" s="243" t="s">
        <v>1</v>
      </c>
      <c r="F135" s="244" t="s">
        <v>458</v>
      </c>
      <c r="G135" s="242"/>
      <c r="H135" s="245">
        <v>110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253</v>
      </c>
      <c r="AU135" s="251" t="s">
        <v>86</v>
      </c>
      <c r="AV135" s="13" t="s">
        <v>86</v>
      </c>
      <c r="AW135" s="13" t="s">
        <v>33</v>
      </c>
      <c r="AX135" s="13" t="s">
        <v>84</v>
      </c>
      <c r="AY135" s="251" t="s">
        <v>124</v>
      </c>
    </row>
    <row r="136" s="2" customFormat="1" ht="33" customHeight="1">
      <c r="A136" s="38"/>
      <c r="B136" s="39"/>
      <c r="C136" s="210" t="s">
        <v>86</v>
      </c>
      <c r="D136" s="210" t="s">
        <v>125</v>
      </c>
      <c r="E136" s="211" t="s">
        <v>459</v>
      </c>
      <c r="F136" s="212" t="s">
        <v>460</v>
      </c>
      <c r="G136" s="213" t="s">
        <v>250</v>
      </c>
      <c r="H136" s="214">
        <v>70</v>
      </c>
      <c r="I136" s="215"/>
      <c r="J136" s="216">
        <f>ROUND(I136*H136,2)</f>
        <v>0</v>
      </c>
      <c r="K136" s="212" t="s">
        <v>455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142</v>
      </c>
      <c r="AT136" s="221" t="s">
        <v>125</v>
      </c>
      <c r="AU136" s="221" t="s">
        <v>86</v>
      </c>
      <c r="AY136" s="17" t="s">
        <v>124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142</v>
      </c>
      <c r="BM136" s="221" t="s">
        <v>461</v>
      </c>
    </row>
    <row r="137" s="15" customFormat="1">
      <c r="A137" s="15"/>
      <c r="B137" s="278"/>
      <c r="C137" s="279"/>
      <c r="D137" s="223" t="s">
        <v>253</v>
      </c>
      <c r="E137" s="280" t="s">
        <v>1</v>
      </c>
      <c r="F137" s="281" t="s">
        <v>457</v>
      </c>
      <c r="G137" s="279"/>
      <c r="H137" s="280" t="s">
        <v>1</v>
      </c>
      <c r="I137" s="282"/>
      <c r="J137" s="279"/>
      <c r="K137" s="279"/>
      <c r="L137" s="283"/>
      <c r="M137" s="284"/>
      <c r="N137" s="285"/>
      <c r="O137" s="285"/>
      <c r="P137" s="285"/>
      <c r="Q137" s="285"/>
      <c r="R137" s="285"/>
      <c r="S137" s="285"/>
      <c r="T137" s="28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7" t="s">
        <v>253</v>
      </c>
      <c r="AU137" s="287" t="s">
        <v>86</v>
      </c>
      <c r="AV137" s="15" t="s">
        <v>84</v>
      </c>
      <c r="AW137" s="15" t="s">
        <v>33</v>
      </c>
      <c r="AX137" s="15" t="s">
        <v>76</v>
      </c>
      <c r="AY137" s="287" t="s">
        <v>124</v>
      </c>
    </row>
    <row r="138" s="13" customFormat="1">
      <c r="A138" s="13"/>
      <c r="B138" s="241"/>
      <c r="C138" s="242"/>
      <c r="D138" s="223" t="s">
        <v>253</v>
      </c>
      <c r="E138" s="243" t="s">
        <v>1</v>
      </c>
      <c r="F138" s="244" t="s">
        <v>462</v>
      </c>
      <c r="G138" s="242"/>
      <c r="H138" s="245">
        <v>70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253</v>
      </c>
      <c r="AU138" s="251" t="s">
        <v>86</v>
      </c>
      <c r="AV138" s="13" t="s">
        <v>86</v>
      </c>
      <c r="AW138" s="13" t="s">
        <v>33</v>
      </c>
      <c r="AX138" s="13" t="s">
        <v>84</v>
      </c>
      <c r="AY138" s="251" t="s">
        <v>124</v>
      </c>
    </row>
    <row r="139" s="2" customFormat="1" ht="24.15" customHeight="1">
      <c r="A139" s="38"/>
      <c r="B139" s="39"/>
      <c r="C139" s="210" t="s">
        <v>137</v>
      </c>
      <c r="D139" s="210" t="s">
        <v>125</v>
      </c>
      <c r="E139" s="211" t="s">
        <v>463</v>
      </c>
      <c r="F139" s="212" t="s">
        <v>464</v>
      </c>
      <c r="G139" s="213" t="s">
        <v>174</v>
      </c>
      <c r="H139" s="214">
        <v>29</v>
      </c>
      <c r="I139" s="215"/>
      <c r="J139" s="216">
        <f>ROUND(I139*H139,2)</f>
        <v>0</v>
      </c>
      <c r="K139" s="212" t="s">
        <v>455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142</v>
      </c>
      <c r="AT139" s="221" t="s">
        <v>125</v>
      </c>
      <c r="AU139" s="221" t="s">
        <v>86</v>
      </c>
      <c r="AY139" s="17" t="s">
        <v>124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142</v>
      </c>
      <c r="BM139" s="221" t="s">
        <v>465</v>
      </c>
    </row>
    <row r="140" s="15" customFormat="1">
      <c r="A140" s="15"/>
      <c r="B140" s="278"/>
      <c r="C140" s="279"/>
      <c r="D140" s="223" t="s">
        <v>253</v>
      </c>
      <c r="E140" s="280" t="s">
        <v>1</v>
      </c>
      <c r="F140" s="281" t="s">
        <v>457</v>
      </c>
      <c r="G140" s="279"/>
      <c r="H140" s="280" t="s">
        <v>1</v>
      </c>
      <c r="I140" s="282"/>
      <c r="J140" s="279"/>
      <c r="K140" s="279"/>
      <c r="L140" s="283"/>
      <c r="M140" s="284"/>
      <c r="N140" s="285"/>
      <c r="O140" s="285"/>
      <c r="P140" s="285"/>
      <c r="Q140" s="285"/>
      <c r="R140" s="285"/>
      <c r="S140" s="285"/>
      <c r="T140" s="28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7" t="s">
        <v>253</v>
      </c>
      <c r="AU140" s="287" t="s">
        <v>86</v>
      </c>
      <c r="AV140" s="15" t="s">
        <v>84</v>
      </c>
      <c r="AW140" s="15" t="s">
        <v>33</v>
      </c>
      <c r="AX140" s="15" t="s">
        <v>76</v>
      </c>
      <c r="AY140" s="287" t="s">
        <v>124</v>
      </c>
    </row>
    <row r="141" s="13" customFormat="1">
      <c r="A141" s="13"/>
      <c r="B141" s="241"/>
      <c r="C141" s="242"/>
      <c r="D141" s="223" t="s">
        <v>253</v>
      </c>
      <c r="E141" s="243" t="s">
        <v>1</v>
      </c>
      <c r="F141" s="244" t="s">
        <v>466</v>
      </c>
      <c r="G141" s="242"/>
      <c r="H141" s="245">
        <v>29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253</v>
      </c>
      <c r="AU141" s="251" t="s">
        <v>86</v>
      </c>
      <c r="AV141" s="13" t="s">
        <v>86</v>
      </c>
      <c r="AW141" s="13" t="s">
        <v>33</v>
      </c>
      <c r="AX141" s="13" t="s">
        <v>84</v>
      </c>
      <c r="AY141" s="251" t="s">
        <v>124</v>
      </c>
    </row>
    <row r="142" s="2" customFormat="1" ht="24.15" customHeight="1">
      <c r="A142" s="38"/>
      <c r="B142" s="39"/>
      <c r="C142" s="210" t="s">
        <v>142</v>
      </c>
      <c r="D142" s="210" t="s">
        <v>125</v>
      </c>
      <c r="E142" s="211" t="s">
        <v>467</v>
      </c>
      <c r="F142" s="212" t="s">
        <v>468</v>
      </c>
      <c r="G142" s="213" t="s">
        <v>174</v>
      </c>
      <c r="H142" s="214">
        <v>1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41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142</v>
      </c>
      <c r="AT142" s="221" t="s">
        <v>125</v>
      </c>
      <c r="AU142" s="221" t="s">
        <v>86</v>
      </c>
      <c r="AY142" s="17" t="s">
        <v>124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84</v>
      </c>
      <c r="BK142" s="222">
        <f>ROUND(I142*H142,2)</f>
        <v>0</v>
      </c>
      <c r="BL142" s="17" t="s">
        <v>142</v>
      </c>
      <c r="BM142" s="221" t="s">
        <v>469</v>
      </c>
    </row>
    <row r="143" s="15" customFormat="1">
      <c r="A143" s="15"/>
      <c r="B143" s="278"/>
      <c r="C143" s="279"/>
      <c r="D143" s="223" t="s">
        <v>253</v>
      </c>
      <c r="E143" s="280" t="s">
        <v>1</v>
      </c>
      <c r="F143" s="281" t="s">
        <v>457</v>
      </c>
      <c r="G143" s="279"/>
      <c r="H143" s="280" t="s">
        <v>1</v>
      </c>
      <c r="I143" s="282"/>
      <c r="J143" s="279"/>
      <c r="K143" s="279"/>
      <c r="L143" s="283"/>
      <c r="M143" s="284"/>
      <c r="N143" s="285"/>
      <c r="O143" s="285"/>
      <c r="P143" s="285"/>
      <c r="Q143" s="285"/>
      <c r="R143" s="285"/>
      <c r="S143" s="285"/>
      <c r="T143" s="28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7" t="s">
        <v>253</v>
      </c>
      <c r="AU143" s="287" t="s">
        <v>86</v>
      </c>
      <c r="AV143" s="15" t="s">
        <v>84</v>
      </c>
      <c r="AW143" s="15" t="s">
        <v>33</v>
      </c>
      <c r="AX143" s="15" t="s">
        <v>76</v>
      </c>
      <c r="AY143" s="287" t="s">
        <v>124</v>
      </c>
    </row>
    <row r="144" s="13" customFormat="1">
      <c r="A144" s="13"/>
      <c r="B144" s="241"/>
      <c r="C144" s="242"/>
      <c r="D144" s="223" t="s">
        <v>253</v>
      </c>
      <c r="E144" s="243" t="s">
        <v>1</v>
      </c>
      <c r="F144" s="244" t="s">
        <v>84</v>
      </c>
      <c r="G144" s="242"/>
      <c r="H144" s="245">
        <v>1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253</v>
      </c>
      <c r="AU144" s="251" t="s">
        <v>86</v>
      </c>
      <c r="AV144" s="13" t="s">
        <v>86</v>
      </c>
      <c r="AW144" s="13" t="s">
        <v>33</v>
      </c>
      <c r="AX144" s="13" t="s">
        <v>84</v>
      </c>
      <c r="AY144" s="251" t="s">
        <v>124</v>
      </c>
    </row>
    <row r="145" s="2" customFormat="1" ht="24.15" customHeight="1">
      <c r="A145" s="38"/>
      <c r="B145" s="39"/>
      <c r="C145" s="210" t="s">
        <v>123</v>
      </c>
      <c r="D145" s="210" t="s">
        <v>125</v>
      </c>
      <c r="E145" s="211" t="s">
        <v>470</v>
      </c>
      <c r="F145" s="212" t="s">
        <v>471</v>
      </c>
      <c r="G145" s="213" t="s">
        <v>174</v>
      </c>
      <c r="H145" s="214">
        <v>1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142</v>
      </c>
      <c r="AT145" s="221" t="s">
        <v>125</v>
      </c>
      <c r="AU145" s="221" t="s">
        <v>86</v>
      </c>
      <c r="AY145" s="17" t="s">
        <v>124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142</v>
      </c>
      <c r="BM145" s="221" t="s">
        <v>472</v>
      </c>
    </row>
    <row r="146" s="15" customFormat="1">
      <c r="A146" s="15"/>
      <c r="B146" s="278"/>
      <c r="C146" s="279"/>
      <c r="D146" s="223" t="s">
        <v>253</v>
      </c>
      <c r="E146" s="280" t="s">
        <v>1</v>
      </c>
      <c r="F146" s="281" t="s">
        <v>457</v>
      </c>
      <c r="G146" s="279"/>
      <c r="H146" s="280" t="s">
        <v>1</v>
      </c>
      <c r="I146" s="282"/>
      <c r="J146" s="279"/>
      <c r="K146" s="279"/>
      <c r="L146" s="283"/>
      <c r="M146" s="284"/>
      <c r="N146" s="285"/>
      <c r="O146" s="285"/>
      <c r="P146" s="285"/>
      <c r="Q146" s="285"/>
      <c r="R146" s="285"/>
      <c r="S146" s="285"/>
      <c r="T146" s="28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7" t="s">
        <v>253</v>
      </c>
      <c r="AU146" s="287" t="s">
        <v>86</v>
      </c>
      <c r="AV146" s="15" t="s">
        <v>84</v>
      </c>
      <c r="AW146" s="15" t="s">
        <v>33</v>
      </c>
      <c r="AX146" s="15" t="s">
        <v>76</v>
      </c>
      <c r="AY146" s="287" t="s">
        <v>124</v>
      </c>
    </row>
    <row r="147" s="13" customFormat="1">
      <c r="A147" s="13"/>
      <c r="B147" s="241"/>
      <c r="C147" s="242"/>
      <c r="D147" s="223" t="s">
        <v>253</v>
      </c>
      <c r="E147" s="243" t="s">
        <v>1</v>
      </c>
      <c r="F147" s="244" t="s">
        <v>84</v>
      </c>
      <c r="G147" s="242"/>
      <c r="H147" s="245">
        <v>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253</v>
      </c>
      <c r="AU147" s="251" t="s">
        <v>86</v>
      </c>
      <c r="AV147" s="13" t="s">
        <v>86</v>
      </c>
      <c r="AW147" s="13" t="s">
        <v>33</v>
      </c>
      <c r="AX147" s="13" t="s">
        <v>84</v>
      </c>
      <c r="AY147" s="251" t="s">
        <v>124</v>
      </c>
    </row>
    <row r="148" s="2" customFormat="1" ht="24.15" customHeight="1">
      <c r="A148" s="38"/>
      <c r="B148" s="39"/>
      <c r="C148" s="210" t="s">
        <v>151</v>
      </c>
      <c r="D148" s="210" t="s">
        <v>125</v>
      </c>
      <c r="E148" s="211" t="s">
        <v>473</v>
      </c>
      <c r="F148" s="212" t="s">
        <v>474</v>
      </c>
      <c r="G148" s="213" t="s">
        <v>174</v>
      </c>
      <c r="H148" s="214">
        <v>2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142</v>
      </c>
      <c r="AT148" s="221" t="s">
        <v>125</v>
      </c>
      <c r="AU148" s="221" t="s">
        <v>86</v>
      </c>
      <c r="AY148" s="17" t="s">
        <v>124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142</v>
      </c>
      <c r="BM148" s="221" t="s">
        <v>475</v>
      </c>
    </row>
    <row r="149" s="15" customFormat="1">
      <c r="A149" s="15"/>
      <c r="B149" s="278"/>
      <c r="C149" s="279"/>
      <c r="D149" s="223" t="s">
        <v>253</v>
      </c>
      <c r="E149" s="280" t="s">
        <v>1</v>
      </c>
      <c r="F149" s="281" t="s">
        <v>457</v>
      </c>
      <c r="G149" s="279"/>
      <c r="H149" s="280" t="s">
        <v>1</v>
      </c>
      <c r="I149" s="282"/>
      <c r="J149" s="279"/>
      <c r="K149" s="279"/>
      <c r="L149" s="283"/>
      <c r="M149" s="284"/>
      <c r="N149" s="285"/>
      <c r="O149" s="285"/>
      <c r="P149" s="285"/>
      <c r="Q149" s="285"/>
      <c r="R149" s="285"/>
      <c r="S149" s="285"/>
      <c r="T149" s="28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7" t="s">
        <v>253</v>
      </c>
      <c r="AU149" s="287" t="s">
        <v>86</v>
      </c>
      <c r="AV149" s="15" t="s">
        <v>84</v>
      </c>
      <c r="AW149" s="15" t="s">
        <v>33</v>
      </c>
      <c r="AX149" s="15" t="s">
        <v>76</v>
      </c>
      <c r="AY149" s="287" t="s">
        <v>124</v>
      </c>
    </row>
    <row r="150" s="13" customFormat="1">
      <c r="A150" s="13"/>
      <c r="B150" s="241"/>
      <c r="C150" s="242"/>
      <c r="D150" s="223" t="s">
        <v>253</v>
      </c>
      <c r="E150" s="243" t="s">
        <v>1</v>
      </c>
      <c r="F150" s="244" t="s">
        <v>86</v>
      </c>
      <c r="G150" s="242"/>
      <c r="H150" s="245">
        <v>2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253</v>
      </c>
      <c r="AU150" s="251" t="s">
        <v>86</v>
      </c>
      <c r="AV150" s="13" t="s">
        <v>86</v>
      </c>
      <c r="AW150" s="13" t="s">
        <v>33</v>
      </c>
      <c r="AX150" s="13" t="s">
        <v>84</v>
      </c>
      <c r="AY150" s="251" t="s">
        <v>124</v>
      </c>
    </row>
    <row r="151" s="2" customFormat="1" ht="24.15" customHeight="1">
      <c r="A151" s="38"/>
      <c r="B151" s="39"/>
      <c r="C151" s="210" t="s">
        <v>156</v>
      </c>
      <c r="D151" s="210" t="s">
        <v>125</v>
      </c>
      <c r="E151" s="211" t="s">
        <v>476</v>
      </c>
      <c r="F151" s="212" t="s">
        <v>477</v>
      </c>
      <c r="G151" s="213" t="s">
        <v>174</v>
      </c>
      <c r="H151" s="214">
        <v>1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142</v>
      </c>
      <c r="AT151" s="221" t="s">
        <v>125</v>
      </c>
      <c r="AU151" s="221" t="s">
        <v>86</v>
      </c>
      <c r="AY151" s="17" t="s">
        <v>124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142</v>
      </c>
      <c r="BM151" s="221" t="s">
        <v>478</v>
      </c>
    </row>
    <row r="152" s="15" customFormat="1">
      <c r="A152" s="15"/>
      <c r="B152" s="278"/>
      <c r="C152" s="279"/>
      <c r="D152" s="223" t="s">
        <v>253</v>
      </c>
      <c r="E152" s="280" t="s">
        <v>1</v>
      </c>
      <c r="F152" s="281" t="s">
        <v>457</v>
      </c>
      <c r="G152" s="279"/>
      <c r="H152" s="280" t="s">
        <v>1</v>
      </c>
      <c r="I152" s="282"/>
      <c r="J152" s="279"/>
      <c r="K152" s="279"/>
      <c r="L152" s="283"/>
      <c r="M152" s="284"/>
      <c r="N152" s="285"/>
      <c r="O152" s="285"/>
      <c r="P152" s="285"/>
      <c r="Q152" s="285"/>
      <c r="R152" s="285"/>
      <c r="S152" s="285"/>
      <c r="T152" s="28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7" t="s">
        <v>253</v>
      </c>
      <c r="AU152" s="287" t="s">
        <v>86</v>
      </c>
      <c r="AV152" s="15" t="s">
        <v>84</v>
      </c>
      <c r="AW152" s="15" t="s">
        <v>33</v>
      </c>
      <c r="AX152" s="15" t="s">
        <v>76</v>
      </c>
      <c r="AY152" s="287" t="s">
        <v>124</v>
      </c>
    </row>
    <row r="153" s="13" customFormat="1">
      <c r="A153" s="13"/>
      <c r="B153" s="241"/>
      <c r="C153" s="242"/>
      <c r="D153" s="223" t="s">
        <v>253</v>
      </c>
      <c r="E153" s="243" t="s">
        <v>1</v>
      </c>
      <c r="F153" s="244" t="s">
        <v>84</v>
      </c>
      <c r="G153" s="242"/>
      <c r="H153" s="245">
        <v>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253</v>
      </c>
      <c r="AU153" s="251" t="s">
        <v>86</v>
      </c>
      <c r="AV153" s="13" t="s">
        <v>86</v>
      </c>
      <c r="AW153" s="13" t="s">
        <v>33</v>
      </c>
      <c r="AX153" s="13" t="s">
        <v>84</v>
      </c>
      <c r="AY153" s="251" t="s">
        <v>124</v>
      </c>
    </row>
    <row r="154" s="2" customFormat="1" ht="21.75" customHeight="1">
      <c r="A154" s="38"/>
      <c r="B154" s="39"/>
      <c r="C154" s="210" t="s">
        <v>161</v>
      </c>
      <c r="D154" s="210" t="s">
        <v>125</v>
      </c>
      <c r="E154" s="211" t="s">
        <v>479</v>
      </c>
      <c r="F154" s="212" t="s">
        <v>480</v>
      </c>
      <c r="G154" s="213" t="s">
        <v>174</v>
      </c>
      <c r="H154" s="214">
        <v>29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41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142</v>
      </c>
      <c r="AT154" s="221" t="s">
        <v>125</v>
      </c>
      <c r="AU154" s="221" t="s">
        <v>86</v>
      </c>
      <c r="AY154" s="17" t="s">
        <v>124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142</v>
      </c>
      <c r="BM154" s="221" t="s">
        <v>481</v>
      </c>
    </row>
    <row r="155" s="15" customFormat="1">
      <c r="A155" s="15"/>
      <c r="B155" s="278"/>
      <c r="C155" s="279"/>
      <c r="D155" s="223" t="s">
        <v>253</v>
      </c>
      <c r="E155" s="280" t="s">
        <v>1</v>
      </c>
      <c r="F155" s="281" t="s">
        <v>457</v>
      </c>
      <c r="G155" s="279"/>
      <c r="H155" s="280" t="s">
        <v>1</v>
      </c>
      <c r="I155" s="282"/>
      <c r="J155" s="279"/>
      <c r="K155" s="279"/>
      <c r="L155" s="283"/>
      <c r="M155" s="284"/>
      <c r="N155" s="285"/>
      <c r="O155" s="285"/>
      <c r="P155" s="285"/>
      <c r="Q155" s="285"/>
      <c r="R155" s="285"/>
      <c r="S155" s="285"/>
      <c r="T155" s="28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7" t="s">
        <v>253</v>
      </c>
      <c r="AU155" s="287" t="s">
        <v>86</v>
      </c>
      <c r="AV155" s="15" t="s">
        <v>84</v>
      </c>
      <c r="AW155" s="15" t="s">
        <v>33</v>
      </c>
      <c r="AX155" s="15" t="s">
        <v>76</v>
      </c>
      <c r="AY155" s="287" t="s">
        <v>124</v>
      </c>
    </row>
    <row r="156" s="13" customFormat="1">
      <c r="A156" s="13"/>
      <c r="B156" s="241"/>
      <c r="C156" s="242"/>
      <c r="D156" s="223" t="s">
        <v>253</v>
      </c>
      <c r="E156" s="243" t="s">
        <v>1</v>
      </c>
      <c r="F156" s="244" t="s">
        <v>466</v>
      </c>
      <c r="G156" s="242"/>
      <c r="H156" s="245">
        <v>29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253</v>
      </c>
      <c r="AU156" s="251" t="s">
        <v>86</v>
      </c>
      <c r="AV156" s="13" t="s">
        <v>86</v>
      </c>
      <c r="AW156" s="13" t="s">
        <v>33</v>
      </c>
      <c r="AX156" s="13" t="s">
        <v>84</v>
      </c>
      <c r="AY156" s="251" t="s">
        <v>124</v>
      </c>
    </row>
    <row r="157" s="2" customFormat="1" ht="21.75" customHeight="1">
      <c r="A157" s="38"/>
      <c r="B157" s="39"/>
      <c r="C157" s="210" t="s">
        <v>166</v>
      </c>
      <c r="D157" s="210" t="s">
        <v>125</v>
      </c>
      <c r="E157" s="211" t="s">
        <v>482</v>
      </c>
      <c r="F157" s="212" t="s">
        <v>483</v>
      </c>
      <c r="G157" s="213" t="s">
        <v>174</v>
      </c>
      <c r="H157" s="214">
        <v>1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142</v>
      </c>
      <c r="AT157" s="221" t="s">
        <v>125</v>
      </c>
      <c r="AU157" s="221" t="s">
        <v>86</v>
      </c>
      <c r="AY157" s="17" t="s">
        <v>124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142</v>
      </c>
      <c r="BM157" s="221" t="s">
        <v>484</v>
      </c>
    </row>
    <row r="158" s="15" customFormat="1">
      <c r="A158" s="15"/>
      <c r="B158" s="278"/>
      <c r="C158" s="279"/>
      <c r="D158" s="223" t="s">
        <v>253</v>
      </c>
      <c r="E158" s="280" t="s">
        <v>1</v>
      </c>
      <c r="F158" s="281" t="s">
        <v>457</v>
      </c>
      <c r="G158" s="279"/>
      <c r="H158" s="280" t="s">
        <v>1</v>
      </c>
      <c r="I158" s="282"/>
      <c r="J158" s="279"/>
      <c r="K158" s="279"/>
      <c r="L158" s="283"/>
      <c r="M158" s="284"/>
      <c r="N158" s="285"/>
      <c r="O158" s="285"/>
      <c r="P158" s="285"/>
      <c r="Q158" s="285"/>
      <c r="R158" s="285"/>
      <c r="S158" s="285"/>
      <c r="T158" s="28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7" t="s">
        <v>253</v>
      </c>
      <c r="AU158" s="287" t="s">
        <v>86</v>
      </c>
      <c r="AV158" s="15" t="s">
        <v>84</v>
      </c>
      <c r="AW158" s="15" t="s">
        <v>33</v>
      </c>
      <c r="AX158" s="15" t="s">
        <v>76</v>
      </c>
      <c r="AY158" s="287" t="s">
        <v>124</v>
      </c>
    </row>
    <row r="159" s="13" customFormat="1">
      <c r="A159" s="13"/>
      <c r="B159" s="241"/>
      <c r="C159" s="242"/>
      <c r="D159" s="223" t="s">
        <v>253</v>
      </c>
      <c r="E159" s="243" t="s">
        <v>1</v>
      </c>
      <c r="F159" s="244" t="s">
        <v>84</v>
      </c>
      <c r="G159" s="242"/>
      <c r="H159" s="245">
        <v>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253</v>
      </c>
      <c r="AU159" s="251" t="s">
        <v>86</v>
      </c>
      <c r="AV159" s="13" t="s">
        <v>86</v>
      </c>
      <c r="AW159" s="13" t="s">
        <v>33</v>
      </c>
      <c r="AX159" s="13" t="s">
        <v>84</v>
      </c>
      <c r="AY159" s="251" t="s">
        <v>124</v>
      </c>
    </row>
    <row r="160" s="2" customFormat="1" ht="21.75" customHeight="1">
      <c r="A160" s="38"/>
      <c r="B160" s="39"/>
      <c r="C160" s="210" t="s">
        <v>171</v>
      </c>
      <c r="D160" s="210" t="s">
        <v>125</v>
      </c>
      <c r="E160" s="211" t="s">
        <v>485</v>
      </c>
      <c r="F160" s="212" t="s">
        <v>486</v>
      </c>
      <c r="G160" s="213" t="s">
        <v>174</v>
      </c>
      <c r="H160" s="214">
        <v>1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142</v>
      </c>
      <c r="AT160" s="221" t="s">
        <v>125</v>
      </c>
      <c r="AU160" s="221" t="s">
        <v>86</v>
      </c>
      <c r="AY160" s="17" t="s">
        <v>124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142</v>
      </c>
      <c r="BM160" s="221" t="s">
        <v>487</v>
      </c>
    </row>
    <row r="161" s="15" customFormat="1">
      <c r="A161" s="15"/>
      <c r="B161" s="278"/>
      <c r="C161" s="279"/>
      <c r="D161" s="223" t="s">
        <v>253</v>
      </c>
      <c r="E161" s="280" t="s">
        <v>1</v>
      </c>
      <c r="F161" s="281" t="s">
        <v>457</v>
      </c>
      <c r="G161" s="279"/>
      <c r="H161" s="280" t="s">
        <v>1</v>
      </c>
      <c r="I161" s="282"/>
      <c r="J161" s="279"/>
      <c r="K161" s="279"/>
      <c r="L161" s="283"/>
      <c r="M161" s="284"/>
      <c r="N161" s="285"/>
      <c r="O161" s="285"/>
      <c r="P161" s="285"/>
      <c r="Q161" s="285"/>
      <c r="R161" s="285"/>
      <c r="S161" s="285"/>
      <c r="T161" s="28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7" t="s">
        <v>253</v>
      </c>
      <c r="AU161" s="287" t="s">
        <v>86</v>
      </c>
      <c r="AV161" s="15" t="s">
        <v>84</v>
      </c>
      <c r="AW161" s="15" t="s">
        <v>33</v>
      </c>
      <c r="AX161" s="15" t="s">
        <v>76</v>
      </c>
      <c r="AY161" s="287" t="s">
        <v>124</v>
      </c>
    </row>
    <row r="162" s="13" customFormat="1">
      <c r="A162" s="13"/>
      <c r="B162" s="241"/>
      <c r="C162" s="242"/>
      <c r="D162" s="223" t="s">
        <v>253</v>
      </c>
      <c r="E162" s="243" t="s">
        <v>1</v>
      </c>
      <c r="F162" s="244" t="s">
        <v>84</v>
      </c>
      <c r="G162" s="242"/>
      <c r="H162" s="245">
        <v>1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253</v>
      </c>
      <c r="AU162" s="251" t="s">
        <v>86</v>
      </c>
      <c r="AV162" s="13" t="s">
        <v>86</v>
      </c>
      <c r="AW162" s="13" t="s">
        <v>33</v>
      </c>
      <c r="AX162" s="13" t="s">
        <v>84</v>
      </c>
      <c r="AY162" s="251" t="s">
        <v>124</v>
      </c>
    </row>
    <row r="163" s="2" customFormat="1" ht="21.75" customHeight="1">
      <c r="A163" s="38"/>
      <c r="B163" s="39"/>
      <c r="C163" s="210" t="s">
        <v>177</v>
      </c>
      <c r="D163" s="210" t="s">
        <v>125</v>
      </c>
      <c r="E163" s="211" t="s">
        <v>488</v>
      </c>
      <c r="F163" s="212" t="s">
        <v>489</v>
      </c>
      <c r="G163" s="213" t="s">
        <v>174</v>
      </c>
      <c r="H163" s="214">
        <v>2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142</v>
      </c>
      <c r="AT163" s="221" t="s">
        <v>125</v>
      </c>
      <c r="AU163" s="221" t="s">
        <v>86</v>
      </c>
      <c r="AY163" s="17" t="s">
        <v>124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142</v>
      </c>
      <c r="BM163" s="221" t="s">
        <v>490</v>
      </c>
    </row>
    <row r="164" s="15" customFormat="1">
      <c r="A164" s="15"/>
      <c r="B164" s="278"/>
      <c r="C164" s="279"/>
      <c r="D164" s="223" t="s">
        <v>253</v>
      </c>
      <c r="E164" s="280" t="s">
        <v>1</v>
      </c>
      <c r="F164" s="281" t="s">
        <v>457</v>
      </c>
      <c r="G164" s="279"/>
      <c r="H164" s="280" t="s">
        <v>1</v>
      </c>
      <c r="I164" s="282"/>
      <c r="J164" s="279"/>
      <c r="K164" s="279"/>
      <c r="L164" s="283"/>
      <c r="M164" s="284"/>
      <c r="N164" s="285"/>
      <c r="O164" s="285"/>
      <c r="P164" s="285"/>
      <c r="Q164" s="285"/>
      <c r="R164" s="285"/>
      <c r="S164" s="285"/>
      <c r="T164" s="28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7" t="s">
        <v>253</v>
      </c>
      <c r="AU164" s="287" t="s">
        <v>86</v>
      </c>
      <c r="AV164" s="15" t="s">
        <v>84</v>
      </c>
      <c r="AW164" s="15" t="s">
        <v>33</v>
      </c>
      <c r="AX164" s="15" t="s">
        <v>76</v>
      </c>
      <c r="AY164" s="287" t="s">
        <v>124</v>
      </c>
    </row>
    <row r="165" s="13" customFormat="1">
      <c r="A165" s="13"/>
      <c r="B165" s="241"/>
      <c r="C165" s="242"/>
      <c r="D165" s="223" t="s">
        <v>253</v>
      </c>
      <c r="E165" s="243" t="s">
        <v>1</v>
      </c>
      <c r="F165" s="244" t="s">
        <v>86</v>
      </c>
      <c r="G165" s="242"/>
      <c r="H165" s="245">
        <v>2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253</v>
      </c>
      <c r="AU165" s="251" t="s">
        <v>86</v>
      </c>
      <c r="AV165" s="13" t="s">
        <v>86</v>
      </c>
      <c r="AW165" s="13" t="s">
        <v>33</v>
      </c>
      <c r="AX165" s="13" t="s">
        <v>84</v>
      </c>
      <c r="AY165" s="251" t="s">
        <v>124</v>
      </c>
    </row>
    <row r="166" s="2" customFormat="1" ht="21.75" customHeight="1">
      <c r="A166" s="38"/>
      <c r="B166" s="39"/>
      <c r="C166" s="210" t="s">
        <v>182</v>
      </c>
      <c r="D166" s="210" t="s">
        <v>125</v>
      </c>
      <c r="E166" s="211" t="s">
        <v>491</v>
      </c>
      <c r="F166" s="212" t="s">
        <v>492</v>
      </c>
      <c r="G166" s="213" t="s">
        <v>174</v>
      </c>
      <c r="H166" s="214">
        <v>1</v>
      </c>
      <c r="I166" s="215"/>
      <c r="J166" s="216">
        <f>ROUND(I166*H166,2)</f>
        <v>0</v>
      </c>
      <c r="K166" s="212" t="s">
        <v>1</v>
      </c>
      <c r="L166" s="44"/>
      <c r="M166" s="217" t="s">
        <v>1</v>
      </c>
      <c r="N166" s="218" t="s">
        <v>41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142</v>
      </c>
      <c r="AT166" s="221" t="s">
        <v>125</v>
      </c>
      <c r="AU166" s="221" t="s">
        <v>86</v>
      </c>
      <c r="AY166" s="17" t="s">
        <v>124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142</v>
      </c>
      <c r="BM166" s="221" t="s">
        <v>493</v>
      </c>
    </row>
    <row r="167" s="15" customFormat="1">
      <c r="A167" s="15"/>
      <c r="B167" s="278"/>
      <c r="C167" s="279"/>
      <c r="D167" s="223" t="s">
        <v>253</v>
      </c>
      <c r="E167" s="280" t="s">
        <v>1</v>
      </c>
      <c r="F167" s="281" t="s">
        <v>457</v>
      </c>
      <c r="G167" s="279"/>
      <c r="H167" s="280" t="s">
        <v>1</v>
      </c>
      <c r="I167" s="282"/>
      <c r="J167" s="279"/>
      <c r="K167" s="279"/>
      <c r="L167" s="283"/>
      <c r="M167" s="284"/>
      <c r="N167" s="285"/>
      <c r="O167" s="285"/>
      <c r="P167" s="285"/>
      <c r="Q167" s="285"/>
      <c r="R167" s="285"/>
      <c r="S167" s="285"/>
      <c r="T167" s="28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7" t="s">
        <v>253</v>
      </c>
      <c r="AU167" s="287" t="s">
        <v>86</v>
      </c>
      <c r="AV167" s="15" t="s">
        <v>84</v>
      </c>
      <c r="AW167" s="15" t="s">
        <v>33</v>
      </c>
      <c r="AX167" s="15" t="s">
        <v>76</v>
      </c>
      <c r="AY167" s="287" t="s">
        <v>124</v>
      </c>
    </row>
    <row r="168" s="13" customFormat="1">
      <c r="A168" s="13"/>
      <c r="B168" s="241"/>
      <c r="C168" s="242"/>
      <c r="D168" s="223" t="s">
        <v>253</v>
      </c>
      <c r="E168" s="243" t="s">
        <v>1</v>
      </c>
      <c r="F168" s="244" t="s">
        <v>84</v>
      </c>
      <c r="G168" s="242"/>
      <c r="H168" s="245">
        <v>1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253</v>
      </c>
      <c r="AU168" s="251" t="s">
        <v>86</v>
      </c>
      <c r="AV168" s="13" t="s">
        <v>86</v>
      </c>
      <c r="AW168" s="13" t="s">
        <v>33</v>
      </c>
      <c r="AX168" s="13" t="s">
        <v>84</v>
      </c>
      <c r="AY168" s="251" t="s">
        <v>124</v>
      </c>
    </row>
    <row r="169" s="2" customFormat="1" ht="33" customHeight="1">
      <c r="A169" s="38"/>
      <c r="B169" s="39"/>
      <c r="C169" s="210" t="s">
        <v>187</v>
      </c>
      <c r="D169" s="210" t="s">
        <v>125</v>
      </c>
      <c r="E169" s="211" t="s">
        <v>494</v>
      </c>
      <c r="F169" s="212" t="s">
        <v>495</v>
      </c>
      <c r="G169" s="213" t="s">
        <v>261</v>
      </c>
      <c r="H169" s="214">
        <v>472.173</v>
      </c>
      <c r="I169" s="215"/>
      <c r="J169" s="216">
        <f>ROUND(I169*H169,2)</f>
        <v>0</v>
      </c>
      <c r="K169" s="212" t="s">
        <v>251</v>
      </c>
      <c r="L169" s="44"/>
      <c r="M169" s="217" t="s">
        <v>1</v>
      </c>
      <c r="N169" s="218" t="s">
        <v>41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142</v>
      </c>
      <c r="AT169" s="221" t="s">
        <v>125</v>
      </c>
      <c r="AU169" s="221" t="s">
        <v>86</v>
      </c>
      <c r="AY169" s="17" t="s">
        <v>124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142</v>
      </c>
      <c r="BM169" s="221" t="s">
        <v>496</v>
      </c>
    </row>
    <row r="170" s="13" customFormat="1">
      <c r="A170" s="13"/>
      <c r="B170" s="241"/>
      <c r="C170" s="242"/>
      <c r="D170" s="223" t="s">
        <v>253</v>
      </c>
      <c r="E170" s="243" t="s">
        <v>436</v>
      </c>
      <c r="F170" s="244" t="s">
        <v>497</v>
      </c>
      <c r="G170" s="242"/>
      <c r="H170" s="245">
        <v>135.523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253</v>
      </c>
      <c r="AU170" s="251" t="s">
        <v>86</v>
      </c>
      <c r="AV170" s="13" t="s">
        <v>86</v>
      </c>
      <c r="AW170" s="13" t="s">
        <v>33</v>
      </c>
      <c r="AX170" s="13" t="s">
        <v>76</v>
      </c>
      <c r="AY170" s="251" t="s">
        <v>124</v>
      </c>
    </row>
    <row r="171" s="13" customFormat="1">
      <c r="A171" s="13"/>
      <c r="B171" s="241"/>
      <c r="C171" s="242"/>
      <c r="D171" s="223" t="s">
        <v>253</v>
      </c>
      <c r="E171" s="243" t="s">
        <v>1</v>
      </c>
      <c r="F171" s="244" t="s">
        <v>498</v>
      </c>
      <c r="G171" s="242"/>
      <c r="H171" s="245">
        <v>199.38200000000001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253</v>
      </c>
      <c r="AU171" s="251" t="s">
        <v>86</v>
      </c>
      <c r="AV171" s="13" t="s">
        <v>86</v>
      </c>
      <c r="AW171" s="13" t="s">
        <v>33</v>
      </c>
      <c r="AX171" s="13" t="s">
        <v>76</v>
      </c>
      <c r="AY171" s="251" t="s">
        <v>124</v>
      </c>
    </row>
    <row r="172" s="13" customFormat="1">
      <c r="A172" s="13"/>
      <c r="B172" s="241"/>
      <c r="C172" s="242"/>
      <c r="D172" s="223" t="s">
        <v>253</v>
      </c>
      <c r="E172" s="243" t="s">
        <v>1</v>
      </c>
      <c r="F172" s="244" t="s">
        <v>499</v>
      </c>
      <c r="G172" s="242"/>
      <c r="H172" s="245">
        <v>137.268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253</v>
      </c>
      <c r="AU172" s="251" t="s">
        <v>86</v>
      </c>
      <c r="AV172" s="13" t="s">
        <v>86</v>
      </c>
      <c r="AW172" s="13" t="s">
        <v>33</v>
      </c>
      <c r="AX172" s="13" t="s">
        <v>76</v>
      </c>
      <c r="AY172" s="251" t="s">
        <v>124</v>
      </c>
    </row>
    <row r="173" s="14" customFormat="1">
      <c r="A173" s="14"/>
      <c r="B173" s="262"/>
      <c r="C173" s="263"/>
      <c r="D173" s="223" t="s">
        <v>253</v>
      </c>
      <c r="E173" s="264" t="s">
        <v>439</v>
      </c>
      <c r="F173" s="265" t="s">
        <v>322</v>
      </c>
      <c r="G173" s="263"/>
      <c r="H173" s="266">
        <v>472.173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253</v>
      </c>
      <c r="AU173" s="272" t="s">
        <v>86</v>
      </c>
      <c r="AV173" s="14" t="s">
        <v>142</v>
      </c>
      <c r="AW173" s="14" t="s">
        <v>33</v>
      </c>
      <c r="AX173" s="14" t="s">
        <v>84</v>
      </c>
      <c r="AY173" s="272" t="s">
        <v>124</v>
      </c>
    </row>
    <row r="174" s="2" customFormat="1" ht="33" customHeight="1">
      <c r="A174" s="38"/>
      <c r="B174" s="39"/>
      <c r="C174" s="210" t="s">
        <v>192</v>
      </c>
      <c r="D174" s="210" t="s">
        <v>125</v>
      </c>
      <c r="E174" s="211" t="s">
        <v>500</v>
      </c>
      <c r="F174" s="212" t="s">
        <v>501</v>
      </c>
      <c r="G174" s="213" t="s">
        <v>250</v>
      </c>
      <c r="H174" s="214">
        <v>361.80000000000001</v>
      </c>
      <c r="I174" s="215"/>
      <c r="J174" s="216">
        <f>ROUND(I174*H174,2)</f>
        <v>0</v>
      </c>
      <c r="K174" s="212" t="s">
        <v>455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142</v>
      </c>
      <c r="AT174" s="221" t="s">
        <v>125</v>
      </c>
      <c r="AU174" s="221" t="s">
        <v>86</v>
      </c>
      <c r="AY174" s="17" t="s">
        <v>124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142</v>
      </c>
      <c r="BM174" s="221" t="s">
        <v>502</v>
      </c>
    </row>
    <row r="175" s="15" customFormat="1">
      <c r="A175" s="15"/>
      <c r="B175" s="278"/>
      <c r="C175" s="279"/>
      <c r="D175" s="223" t="s">
        <v>253</v>
      </c>
      <c r="E175" s="280" t="s">
        <v>1</v>
      </c>
      <c r="F175" s="281" t="s">
        <v>503</v>
      </c>
      <c r="G175" s="279"/>
      <c r="H175" s="280" t="s">
        <v>1</v>
      </c>
      <c r="I175" s="282"/>
      <c r="J175" s="279"/>
      <c r="K175" s="279"/>
      <c r="L175" s="283"/>
      <c r="M175" s="284"/>
      <c r="N175" s="285"/>
      <c r="O175" s="285"/>
      <c r="P175" s="285"/>
      <c r="Q175" s="285"/>
      <c r="R175" s="285"/>
      <c r="S175" s="285"/>
      <c r="T175" s="28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7" t="s">
        <v>253</v>
      </c>
      <c r="AU175" s="287" t="s">
        <v>86</v>
      </c>
      <c r="AV175" s="15" t="s">
        <v>84</v>
      </c>
      <c r="AW175" s="15" t="s">
        <v>33</v>
      </c>
      <c r="AX175" s="15" t="s">
        <v>76</v>
      </c>
      <c r="AY175" s="287" t="s">
        <v>124</v>
      </c>
    </row>
    <row r="176" s="13" customFormat="1">
      <c r="A176" s="13"/>
      <c r="B176" s="241"/>
      <c r="C176" s="242"/>
      <c r="D176" s="223" t="s">
        <v>253</v>
      </c>
      <c r="E176" s="243" t="s">
        <v>504</v>
      </c>
      <c r="F176" s="244" t="s">
        <v>505</v>
      </c>
      <c r="G176" s="242"/>
      <c r="H176" s="245">
        <v>361.80000000000001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253</v>
      </c>
      <c r="AU176" s="251" t="s">
        <v>86</v>
      </c>
      <c r="AV176" s="13" t="s">
        <v>86</v>
      </c>
      <c r="AW176" s="13" t="s">
        <v>33</v>
      </c>
      <c r="AX176" s="13" t="s">
        <v>84</v>
      </c>
      <c r="AY176" s="251" t="s">
        <v>124</v>
      </c>
    </row>
    <row r="177" s="2" customFormat="1" ht="37.8" customHeight="1">
      <c r="A177" s="38"/>
      <c r="B177" s="39"/>
      <c r="C177" s="210" t="s">
        <v>201</v>
      </c>
      <c r="D177" s="210" t="s">
        <v>125</v>
      </c>
      <c r="E177" s="211" t="s">
        <v>265</v>
      </c>
      <c r="F177" s="212" t="s">
        <v>266</v>
      </c>
      <c r="G177" s="213" t="s">
        <v>261</v>
      </c>
      <c r="H177" s="214">
        <v>472.173</v>
      </c>
      <c r="I177" s="215"/>
      <c r="J177" s="216">
        <f>ROUND(I177*H177,2)</f>
        <v>0</v>
      </c>
      <c r="K177" s="212" t="s">
        <v>251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142</v>
      </c>
      <c r="AT177" s="221" t="s">
        <v>125</v>
      </c>
      <c r="AU177" s="221" t="s">
        <v>86</v>
      </c>
      <c r="AY177" s="17" t="s">
        <v>124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142</v>
      </c>
      <c r="BM177" s="221" t="s">
        <v>506</v>
      </c>
    </row>
    <row r="178" s="15" customFormat="1">
      <c r="A178" s="15"/>
      <c r="B178" s="278"/>
      <c r="C178" s="279"/>
      <c r="D178" s="223" t="s">
        <v>253</v>
      </c>
      <c r="E178" s="280" t="s">
        <v>1</v>
      </c>
      <c r="F178" s="281" t="s">
        <v>507</v>
      </c>
      <c r="G178" s="279"/>
      <c r="H178" s="280" t="s">
        <v>1</v>
      </c>
      <c r="I178" s="282"/>
      <c r="J178" s="279"/>
      <c r="K178" s="279"/>
      <c r="L178" s="283"/>
      <c r="M178" s="284"/>
      <c r="N178" s="285"/>
      <c r="O178" s="285"/>
      <c r="P178" s="285"/>
      <c r="Q178" s="285"/>
      <c r="R178" s="285"/>
      <c r="S178" s="285"/>
      <c r="T178" s="28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7" t="s">
        <v>253</v>
      </c>
      <c r="AU178" s="287" t="s">
        <v>86</v>
      </c>
      <c r="AV178" s="15" t="s">
        <v>84</v>
      </c>
      <c r="AW178" s="15" t="s">
        <v>33</v>
      </c>
      <c r="AX178" s="15" t="s">
        <v>76</v>
      </c>
      <c r="AY178" s="287" t="s">
        <v>124</v>
      </c>
    </row>
    <row r="179" s="13" customFormat="1">
      <c r="A179" s="13"/>
      <c r="B179" s="241"/>
      <c r="C179" s="242"/>
      <c r="D179" s="223" t="s">
        <v>253</v>
      </c>
      <c r="E179" s="243" t="s">
        <v>1</v>
      </c>
      <c r="F179" s="244" t="s">
        <v>439</v>
      </c>
      <c r="G179" s="242"/>
      <c r="H179" s="245">
        <v>472.173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253</v>
      </c>
      <c r="AU179" s="251" t="s">
        <v>86</v>
      </c>
      <c r="AV179" s="13" t="s">
        <v>86</v>
      </c>
      <c r="AW179" s="13" t="s">
        <v>33</v>
      </c>
      <c r="AX179" s="13" t="s">
        <v>84</v>
      </c>
      <c r="AY179" s="251" t="s">
        <v>124</v>
      </c>
    </row>
    <row r="180" s="2" customFormat="1" ht="37.8" customHeight="1">
      <c r="A180" s="38"/>
      <c r="B180" s="39"/>
      <c r="C180" s="210" t="s">
        <v>206</v>
      </c>
      <c r="D180" s="210" t="s">
        <v>125</v>
      </c>
      <c r="E180" s="211" t="s">
        <v>269</v>
      </c>
      <c r="F180" s="212" t="s">
        <v>270</v>
      </c>
      <c r="G180" s="213" t="s">
        <v>261</v>
      </c>
      <c r="H180" s="214">
        <v>944.346</v>
      </c>
      <c r="I180" s="215"/>
      <c r="J180" s="216">
        <f>ROUND(I180*H180,2)</f>
        <v>0</v>
      </c>
      <c r="K180" s="212" t="s">
        <v>251</v>
      </c>
      <c r="L180" s="44"/>
      <c r="M180" s="217" t="s">
        <v>1</v>
      </c>
      <c r="N180" s="218" t="s">
        <v>41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142</v>
      </c>
      <c r="AT180" s="221" t="s">
        <v>125</v>
      </c>
      <c r="AU180" s="221" t="s">
        <v>86</v>
      </c>
      <c r="AY180" s="17" t="s">
        <v>124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84</v>
      </c>
      <c r="BK180" s="222">
        <f>ROUND(I180*H180,2)</f>
        <v>0</v>
      </c>
      <c r="BL180" s="17" t="s">
        <v>142</v>
      </c>
      <c r="BM180" s="221" t="s">
        <v>508</v>
      </c>
    </row>
    <row r="181" s="13" customFormat="1">
      <c r="A181" s="13"/>
      <c r="B181" s="241"/>
      <c r="C181" s="242"/>
      <c r="D181" s="223" t="s">
        <v>253</v>
      </c>
      <c r="E181" s="243" t="s">
        <v>1</v>
      </c>
      <c r="F181" s="244" t="s">
        <v>509</v>
      </c>
      <c r="G181" s="242"/>
      <c r="H181" s="245">
        <v>944.346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253</v>
      </c>
      <c r="AU181" s="251" t="s">
        <v>86</v>
      </c>
      <c r="AV181" s="13" t="s">
        <v>86</v>
      </c>
      <c r="AW181" s="13" t="s">
        <v>33</v>
      </c>
      <c r="AX181" s="13" t="s">
        <v>84</v>
      </c>
      <c r="AY181" s="251" t="s">
        <v>124</v>
      </c>
    </row>
    <row r="182" s="2" customFormat="1" ht="24.15" customHeight="1">
      <c r="A182" s="38"/>
      <c r="B182" s="39"/>
      <c r="C182" s="210" t="s">
        <v>211</v>
      </c>
      <c r="D182" s="210" t="s">
        <v>125</v>
      </c>
      <c r="E182" s="211" t="s">
        <v>510</v>
      </c>
      <c r="F182" s="212" t="s">
        <v>511</v>
      </c>
      <c r="G182" s="213" t="s">
        <v>261</v>
      </c>
      <c r="H182" s="214">
        <v>45.151000000000003</v>
      </c>
      <c r="I182" s="215"/>
      <c r="J182" s="216">
        <f>ROUND(I182*H182,2)</f>
        <v>0</v>
      </c>
      <c r="K182" s="212" t="s">
        <v>455</v>
      </c>
      <c r="L182" s="44"/>
      <c r="M182" s="217" t="s">
        <v>1</v>
      </c>
      <c r="N182" s="218" t="s">
        <v>41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142</v>
      </c>
      <c r="AT182" s="221" t="s">
        <v>125</v>
      </c>
      <c r="AU182" s="221" t="s">
        <v>86</v>
      </c>
      <c r="AY182" s="17" t="s">
        <v>124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142</v>
      </c>
      <c r="BM182" s="221" t="s">
        <v>512</v>
      </c>
    </row>
    <row r="183" s="15" customFormat="1">
      <c r="A183" s="15"/>
      <c r="B183" s="278"/>
      <c r="C183" s="279"/>
      <c r="D183" s="223" t="s">
        <v>253</v>
      </c>
      <c r="E183" s="280" t="s">
        <v>1</v>
      </c>
      <c r="F183" s="281" t="s">
        <v>513</v>
      </c>
      <c r="G183" s="279"/>
      <c r="H183" s="280" t="s">
        <v>1</v>
      </c>
      <c r="I183" s="282"/>
      <c r="J183" s="279"/>
      <c r="K183" s="279"/>
      <c r="L183" s="283"/>
      <c r="M183" s="284"/>
      <c r="N183" s="285"/>
      <c r="O183" s="285"/>
      <c r="P183" s="285"/>
      <c r="Q183" s="285"/>
      <c r="R183" s="285"/>
      <c r="S183" s="285"/>
      <c r="T183" s="28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7" t="s">
        <v>253</v>
      </c>
      <c r="AU183" s="287" t="s">
        <v>86</v>
      </c>
      <c r="AV183" s="15" t="s">
        <v>84</v>
      </c>
      <c r="AW183" s="15" t="s">
        <v>33</v>
      </c>
      <c r="AX183" s="15" t="s">
        <v>76</v>
      </c>
      <c r="AY183" s="287" t="s">
        <v>124</v>
      </c>
    </row>
    <row r="184" s="13" customFormat="1">
      <c r="A184" s="13"/>
      <c r="B184" s="241"/>
      <c r="C184" s="242"/>
      <c r="D184" s="223" t="s">
        <v>253</v>
      </c>
      <c r="E184" s="243" t="s">
        <v>1</v>
      </c>
      <c r="F184" s="244" t="s">
        <v>514</v>
      </c>
      <c r="G184" s="242"/>
      <c r="H184" s="245">
        <v>24.265999999999998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253</v>
      </c>
      <c r="AU184" s="251" t="s">
        <v>86</v>
      </c>
      <c r="AV184" s="13" t="s">
        <v>86</v>
      </c>
      <c r="AW184" s="13" t="s">
        <v>33</v>
      </c>
      <c r="AX184" s="13" t="s">
        <v>76</v>
      </c>
      <c r="AY184" s="251" t="s">
        <v>124</v>
      </c>
    </row>
    <row r="185" s="13" customFormat="1">
      <c r="A185" s="13"/>
      <c r="B185" s="241"/>
      <c r="C185" s="242"/>
      <c r="D185" s="223" t="s">
        <v>253</v>
      </c>
      <c r="E185" s="243" t="s">
        <v>1</v>
      </c>
      <c r="F185" s="244" t="s">
        <v>515</v>
      </c>
      <c r="G185" s="242"/>
      <c r="H185" s="245">
        <v>20.885000000000002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253</v>
      </c>
      <c r="AU185" s="251" t="s">
        <v>86</v>
      </c>
      <c r="AV185" s="13" t="s">
        <v>86</v>
      </c>
      <c r="AW185" s="13" t="s">
        <v>33</v>
      </c>
      <c r="AX185" s="13" t="s">
        <v>76</v>
      </c>
      <c r="AY185" s="251" t="s">
        <v>124</v>
      </c>
    </row>
    <row r="186" s="14" customFormat="1">
      <c r="A186" s="14"/>
      <c r="B186" s="262"/>
      <c r="C186" s="263"/>
      <c r="D186" s="223" t="s">
        <v>253</v>
      </c>
      <c r="E186" s="264" t="s">
        <v>516</v>
      </c>
      <c r="F186" s="265" t="s">
        <v>322</v>
      </c>
      <c r="G186" s="263"/>
      <c r="H186" s="266">
        <v>45.151000000000003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253</v>
      </c>
      <c r="AU186" s="272" t="s">
        <v>86</v>
      </c>
      <c r="AV186" s="14" t="s">
        <v>142</v>
      </c>
      <c r="AW186" s="14" t="s">
        <v>33</v>
      </c>
      <c r="AX186" s="14" t="s">
        <v>84</v>
      </c>
      <c r="AY186" s="272" t="s">
        <v>124</v>
      </c>
    </row>
    <row r="187" s="2" customFormat="1" ht="24.15" customHeight="1">
      <c r="A187" s="38"/>
      <c r="B187" s="39"/>
      <c r="C187" s="210" t="s">
        <v>216</v>
      </c>
      <c r="D187" s="210" t="s">
        <v>125</v>
      </c>
      <c r="E187" s="211" t="s">
        <v>517</v>
      </c>
      <c r="F187" s="212" t="s">
        <v>518</v>
      </c>
      <c r="G187" s="213" t="s">
        <v>261</v>
      </c>
      <c r="H187" s="214">
        <v>309.07299999999998</v>
      </c>
      <c r="I187" s="215"/>
      <c r="J187" s="216">
        <f>ROUND(I187*H187,2)</f>
        <v>0</v>
      </c>
      <c r="K187" s="212" t="s">
        <v>455</v>
      </c>
      <c r="L187" s="44"/>
      <c r="M187" s="217" t="s">
        <v>1</v>
      </c>
      <c r="N187" s="218" t="s">
        <v>41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142</v>
      </c>
      <c r="AT187" s="221" t="s">
        <v>125</v>
      </c>
      <c r="AU187" s="221" t="s">
        <v>86</v>
      </c>
      <c r="AY187" s="17" t="s">
        <v>124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84</v>
      </c>
      <c r="BK187" s="222">
        <f>ROUND(I187*H187,2)</f>
        <v>0</v>
      </c>
      <c r="BL187" s="17" t="s">
        <v>142</v>
      </c>
      <c r="BM187" s="221" t="s">
        <v>519</v>
      </c>
    </row>
    <row r="188" s="15" customFormat="1">
      <c r="A188" s="15"/>
      <c r="B188" s="278"/>
      <c r="C188" s="279"/>
      <c r="D188" s="223" t="s">
        <v>253</v>
      </c>
      <c r="E188" s="280" t="s">
        <v>1</v>
      </c>
      <c r="F188" s="281" t="s">
        <v>520</v>
      </c>
      <c r="G188" s="279"/>
      <c r="H188" s="280" t="s">
        <v>1</v>
      </c>
      <c r="I188" s="282"/>
      <c r="J188" s="279"/>
      <c r="K188" s="279"/>
      <c r="L188" s="283"/>
      <c r="M188" s="284"/>
      <c r="N188" s="285"/>
      <c r="O188" s="285"/>
      <c r="P188" s="285"/>
      <c r="Q188" s="285"/>
      <c r="R188" s="285"/>
      <c r="S188" s="285"/>
      <c r="T188" s="28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7" t="s">
        <v>253</v>
      </c>
      <c r="AU188" s="287" t="s">
        <v>86</v>
      </c>
      <c r="AV188" s="15" t="s">
        <v>84</v>
      </c>
      <c r="AW188" s="15" t="s">
        <v>33</v>
      </c>
      <c r="AX188" s="15" t="s">
        <v>76</v>
      </c>
      <c r="AY188" s="287" t="s">
        <v>124</v>
      </c>
    </row>
    <row r="189" s="13" customFormat="1">
      <c r="A189" s="13"/>
      <c r="B189" s="241"/>
      <c r="C189" s="242"/>
      <c r="D189" s="223" t="s">
        <v>253</v>
      </c>
      <c r="E189" s="243" t="s">
        <v>1</v>
      </c>
      <c r="F189" s="244" t="s">
        <v>521</v>
      </c>
      <c r="G189" s="242"/>
      <c r="H189" s="245">
        <v>86.149000000000001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253</v>
      </c>
      <c r="AU189" s="251" t="s">
        <v>86</v>
      </c>
      <c r="AV189" s="13" t="s">
        <v>86</v>
      </c>
      <c r="AW189" s="13" t="s">
        <v>33</v>
      </c>
      <c r="AX189" s="13" t="s">
        <v>76</v>
      </c>
      <c r="AY189" s="251" t="s">
        <v>124</v>
      </c>
    </row>
    <row r="190" s="13" customFormat="1">
      <c r="A190" s="13"/>
      <c r="B190" s="241"/>
      <c r="C190" s="242"/>
      <c r="D190" s="223" t="s">
        <v>253</v>
      </c>
      <c r="E190" s="243" t="s">
        <v>1</v>
      </c>
      <c r="F190" s="244" t="s">
        <v>522</v>
      </c>
      <c r="G190" s="242"/>
      <c r="H190" s="245">
        <v>132.49100000000001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253</v>
      </c>
      <c r="AU190" s="251" t="s">
        <v>86</v>
      </c>
      <c r="AV190" s="13" t="s">
        <v>86</v>
      </c>
      <c r="AW190" s="13" t="s">
        <v>33</v>
      </c>
      <c r="AX190" s="13" t="s">
        <v>76</v>
      </c>
      <c r="AY190" s="251" t="s">
        <v>124</v>
      </c>
    </row>
    <row r="191" s="13" customFormat="1">
      <c r="A191" s="13"/>
      <c r="B191" s="241"/>
      <c r="C191" s="242"/>
      <c r="D191" s="223" t="s">
        <v>253</v>
      </c>
      <c r="E191" s="243" t="s">
        <v>1</v>
      </c>
      <c r="F191" s="244" t="s">
        <v>523</v>
      </c>
      <c r="G191" s="242"/>
      <c r="H191" s="245">
        <v>90.433000000000007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253</v>
      </c>
      <c r="AU191" s="251" t="s">
        <v>86</v>
      </c>
      <c r="AV191" s="13" t="s">
        <v>86</v>
      </c>
      <c r="AW191" s="13" t="s">
        <v>33</v>
      </c>
      <c r="AX191" s="13" t="s">
        <v>76</v>
      </c>
      <c r="AY191" s="251" t="s">
        <v>124</v>
      </c>
    </row>
    <row r="192" s="14" customFormat="1">
      <c r="A192" s="14"/>
      <c r="B192" s="262"/>
      <c r="C192" s="263"/>
      <c r="D192" s="223" t="s">
        <v>253</v>
      </c>
      <c r="E192" s="264" t="s">
        <v>524</v>
      </c>
      <c r="F192" s="265" t="s">
        <v>322</v>
      </c>
      <c r="G192" s="263"/>
      <c r="H192" s="266">
        <v>309.07299999999998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2" t="s">
        <v>253</v>
      </c>
      <c r="AU192" s="272" t="s">
        <v>86</v>
      </c>
      <c r="AV192" s="14" t="s">
        <v>142</v>
      </c>
      <c r="AW192" s="14" t="s">
        <v>33</v>
      </c>
      <c r="AX192" s="14" t="s">
        <v>84</v>
      </c>
      <c r="AY192" s="272" t="s">
        <v>124</v>
      </c>
    </row>
    <row r="193" s="2" customFormat="1" ht="24.15" customHeight="1">
      <c r="A193" s="38"/>
      <c r="B193" s="39"/>
      <c r="C193" s="210" t="s">
        <v>336</v>
      </c>
      <c r="D193" s="210" t="s">
        <v>125</v>
      </c>
      <c r="E193" s="211" t="s">
        <v>273</v>
      </c>
      <c r="F193" s="212" t="s">
        <v>274</v>
      </c>
      <c r="G193" s="213" t="s">
        <v>275</v>
      </c>
      <c r="H193" s="214">
        <v>1122.2349999999999</v>
      </c>
      <c r="I193" s="215"/>
      <c r="J193" s="216">
        <f>ROUND(I193*H193,2)</f>
        <v>0</v>
      </c>
      <c r="K193" s="212" t="s">
        <v>251</v>
      </c>
      <c r="L193" s="44"/>
      <c r="M193" s="217" t="s">
        <v>1</v>
      </c>
      <c r="N193" s="218" t="s">
        <v>41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142</v>
      </c>
      <c r="AT193" s="221" t="s">
        <v>125</v>
      </c>
      <c r="AU193" s="221" t="s">
        <v>86</v>
      </c>
      <c r="AY193" s="17" t="s">
        <v>124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84</v>
      </c>
      <c r="BK193" s="222">
        <f>ROUND(I193*H193,2)</f>
        <v>0</v>
      </c>
      <c r="BL193" s="17" t="s">
        <v>142</v>
      </c>
      <c r="BM193" s="221" t="s">
        <v>525</v>
      </c>
    </row>
    <row r="194" s="13" customFormat="1">
      <c r="A194" s="13"/>
      <c r="B194" s="241"/>
      <c r="C194" s="242"/>
      <c r="D194" s="223" t="s">
        <v>253</v>
      </c>
      <c r="E194" s="243" t="s">
        <v>1</v>
      </c>
      <c r="F194" s="244" t="s">
        <v>526</v>
      </c>
      <c r="G194" s="242"/>
      <c r="H194" s="245">
        <v>1122.2349999999999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253</v>
      </c>
      <c r="AU194" s="251" t="s">
        <v>86</v>
      </c>
      <c r="AV194" s="13" t="s">
        <v>86</v>
      </c>
      <c r="AW194" s="13" t="s">
        <v>33</v>
      </c>
      <c r="AX194" s="13" t="s">
        <v>84</v>
      </c>
      <c r="AY194" s="251" t="s">
        <v>124</v>
      </c>
    </row>
    <row r="195" s="2" customFormat="1" ht="16.5" customHeight="1">
      <c r="A195" s="38"/>
      <c r="B195" s="39"/>
      <c r="C195" s="210" t="s">
        <v>7</v>
      </c>
      <c r="D195" s="210" t="s">
        <v>125</v>
      </c>
      <c r="E195" s="211" t="s">
        <v>278</v>
      </c>
      <c r="F195" s="212" t="s">
        <v>279</v>
      </c>
      <c r="G195" s="213" t="s">
        <v>261</v>
      </c>
      <c r="H195" s="214">
        <v>701.39700000000005</v>
      </c>
      <c r="I195" s="215"/>
      <c r="J195" s="216">
        <f>ROUND(I195*H195,2)</f>
        <v>0</v>
      </c>
      <c r="K195" s="212" t="s">
        <v>251</v>
      </c>
      <c r="L195" s="44"/>
      <c r="M195" s="217" t="s">
        <v>1</v>
      </c>
      <c r="N195" s="218" t="s">
        <v>41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142</v>
      </c>
      <c r="AT195" s="221" t="s">
        <v>125</v>
      </c>
      <c r="AU195" s="221" t="s">
        <v>86</v>
      </c>
      <c r="AY195" s="17" t="s">
        <v>124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84</v>
      </c>
      <c r="BK195" s="222">
        <f>ROUND(I195*H195,2)</f>
        <v>0</v>
      </c>
      <c r="BL195" s="17" t="s">
        <v>142</v>
      </c>
      <c r="BM195" s="221" t="s">
        <v>527</v>
      </c>
    </row>
    <row r="196" s="15" customFormat="1">
      <c r="A196" s="15"/>
      <c r="B196" s="278"/>
      <c r="C196" s="279"/>
      <c r="D196" s="223" t="s">
        <v>253</v>
      </c>
      <c r="E196" s="280" t="s">
        <v>1</v>
      </c>
      <c r="F196" s="281" t="s">
        <v>528</v>
      </c>
      <c r="G196" s="279"/>
      <c r="H196" s="280" t="s">
        <v>1</v>
      </c>
      <c r="I196" s="282"/>
      <c r="J196" s="279"/>
      <c r="K196" s="279"/>
      <c r="L196" s="283"/>
      <c r="M196" s="284"/>
      <c r="N196" s="285"/>
      <c r="O196" s="285"/>
      <c r="P196" s="285"/>
      <c r="Q196" s="285"/>
      <c r="R196" s="285"/>
      <c r="S196" s="285"/>
      <c r="T196" s="28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7" t="s">
        <v>253</v>
      </c>
      <c r="AU196" s="287" t="s">
        <v>86</v>
      </c>
      <c r="AV196" s="15" t="s">
        <v>84</v>
      </c>
      <c r="AW196" s="15" t="s">
        <v>33</v>
      </c>
      <c r="AX196" s="15" t="s">
        <v>76</v>
      </c>
      <c r="AY196" s="287" t="s">
        <v>124</v>
      </c>
    </row>
    <row r="197" s="13" customFormat="1">
      <c r="A197" s="13"/>
      <c r="B197" s="241"/>
      <c r="C197" s="242"/>
      <c r="D197" s="223" t="s">
        <v>253</v>
      </c>
      <c r="E197" s="243" t="s">
        <v>1</v>
      </c>
      <c r="F197" s="244" t="s">
        <v>439</v>
      </c>
      <c r="G197" s="242"/>
      <c r="H197" s="245">
        <v>472.173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253</v>
      </c>
      <c r="AU197" s="251" t="s">
        <v>86</v>
      </c>
      <c r="AV197" s="13" t="s">
        <v>86</v>
      </c>
      <c r="AW197" s="13" t="s">
        <v>33</v>
      </c>
      <c r="AX197" s="13" t="s">
        <v>76</v>
      </c>
      <c r="AY197" s="251" t="s">
        <v>124</v>
      </c>
    </row>
    <row r="198" s="15" customFormat="1">
      <c r="A198" s="15"/>
      <c r="B198" s="278"/>
      <c r="C198" s="279"/>
      <c r="D198" s="223" t="s">
        <v>253</v>
      </c>
      <c r="E198" s="280" t="s">
        <v>1</v>
      </c>
      <c r="F198" s="281" t="s">
        <v>529</v>
      </c>
      <c r="G198" s="279"/>
      <c r="H198" s="280" t="s">
        <v>1</v>
      </c>
      <c r="I198" s="282"/>
      <c r="J198" s="279"/>
      <c r="K198" s="279"/>
      <c r="L198" s="283"/>
      <c r="M198" s="284"/>
      <c r="N198" s="285"/>
      <c r="O198" s="285"/>
      <c r="P198" s="285"/>
      <c r="Q198" s="285"/>
      <c r="R198" s="285"/>
      <c r="S198" s="285"/>
      <c r="T198" s="28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7" t="s">
        <v>253</v>
      </c>
      <c r="AU198" s="287" t="s">
        <v>86</v>
      </c>
      <c r="AV198" s="15" t="s">
        <v>84</v>
      </c>
      <c r="AW198" s="15" t="s">
        <v>33</v>
      </c>
      <c r="AX198" s="15" t="s">
        <v>76</v>
      </c>
      <c r="AY198" s="287" t="s">
        <v>124</v>
      </c>
    </row>
    <row r="199" s="13" customFormat="1">
      <c r="A199" s="13"/>
      <c r="B199" s="241"/>
      <c r="C199" s="242"/>
      <c r="D199" s="223" t="s">
        <v>253</v>
      </c>
      <c r="E199" s="243" t="s">
        <v>1</v>
      </c>
      <c r="F199" s="244" t="s">
        <v>530</v>
      </c>
      <c r="G199" s="242"/>
      <c r="H199" s="245">
        <v>229.22399999999999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253</v>
      </c>
      <c r="AU199" s="251" t="s">
        <v>86</v>
      </c>
      <c r="AV199" s="13" t="s">
        <v>86</v>
      </c>
      <c r="AW199" s="13" t="s">
        <v>33</v>
      </c>
      <c r="AX199" s="13" t="s">
        <v>76</v>
      </c>
      <c r="AY199" s="251" t="s">
        <v>124</v>
      </c>
    </row>
    <row r="200" s="14" customFormat="1">
      <c r="A200" s="14"/>
      <c r="B200" s="262"/>
      <c r="C200" s="263"/>
      <c r="D200" s="223" t="s">
        <v>253</v>
      </c>
      <c r="E200" s="264" t="s">
        <v>431</v>
      </c>
      <c r="F200" s="265" t="s">
        <v>322</v>
      </c>
      <c r="G200" s="263"/>
      <c r="H200" s="266">
        <v>701.39700000000005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253</v>
      </c>
      <c r="AU200" s="272" t="s">
        <v>86</v>
      </c>
      <c r="AV200" s="14" t="s">
        <v>142</v>
      </c>
      <c r="AW200" s="14" t="s">
        <v>33</v>
      </c>
      <c r="AX200" s="14" t="s">
        <v>84</v>
      </c>
      <c r="AY200" s="272" t="s">
        <v>124</v>
      </c>
    </row>
    <row r="201" s="11" customFormat="1" ht="22.8" customHeight="1">
      <c r="A201" s="11"/>
      <c r="B201" s="196"/>
      <c r="C201" s="197"/>
      <c r="D201" s="198" t="s">
        <v>75</v>
      </c>
      <c r="E201" s="239" t="s">
        <v>86</v>
      </c>
      <c r="F201" s="239" t="s">
        <v>531</v>
      </c>
      <c r="G201" s="197"/>
      <c r="H201" s="197"/>
      <c r="I201" s="200"/>
      <c r="J201" s="240">
        <f>BK201</f>
        <v>0</v>
      </c>
      <c r="K201" s="197"/>
      <c r="L201" s="202"/>
      <c r="M201" s="203"/>
      <c r="N201" s="204"/>
      <c r="O201" s="204"/>
      <c r="P201" s="205">
        <f>SUM(P202:P265)</f>
        <v>0</v>
      </c>
      <c r="Q201" s="204"/>
      <c r="R201" s="205">
        <f>SUM(R202:R265)</f>
        <v>37.606036940075995</v>
      </c>
      <c r="S201" s="204"/>
      <c r="T201" s="206">
        <f>SUM(T202:T265)</f>
        <v>18.364491000000001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07" t="s">
        <v>84</v>
      </c>
      <c r="AT201" s="208" t="s">
        <v>75</v>
      </c>
      <c r="AU201" s="208" t="s">
        <v>84</v>
      </c>
      <c r="AY201" s="207" t="s">
        <v>124</v>
      </c>
      <c r="BK201" s="209">
        <f>SUM(BK202:BK265)</f>
        <v>0</v>
      </c>
    </row>
    <row r="202" s="2" customFormat="1" ht="21.75" customHeight="1">
      <c r="A202" s="38"/>
      <c r="B202" s="39"/>
      <c r="C202" s="210" t="s">
        <v>343</v>
      </c>
      <c r="D202" s="210" t="s">
        <v>125</v>
      </c>
      <c r="E202" s="211" t="s">
        <v>532</v>
      </c>
      <c r="F202" s="212" t="s">
        <v>533</v>
      </c>
      <c r="G202" s="213" t="s">
        <v>261</v>
      </c>
      <c r="H202" s="214">
        <v>0.34999999999999998</v>
      </c>
      <c r="I202" s="215"/>
      <c r="J202" s="216">
        <f>ROUND(I202*H202,2)</f>
        <v>0</v>
      </c>
      <c r="K202" s="212" t="s">
        <v>251</v>
      </c>
      <c r="L202" s="44"/>
      <c r="M202" s="217" t="s">
        <v>1</v>
      </c>
      <c r="N202" s="218" t="s">
        <v>41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142</v>
      </c>
      <c r="AT202" s="221" t="s">
        <v>125</v>
      </c>
      <c r="AU202" s="221" t="s">
        <v>86</v>
      </c>
      <c r="AY202" s="17" t="s">
        <v>124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84</v>
      </c>
      <c r="BK202" s="222">
        <f>ROUND(I202*H202,2)</f>
        <v>0</v>
      </c>
      <c r="BL202" s="17" t="s">
        <v>142</v>
      </c>
      <c r="BM202" s="221" t="s">
        <v>534</v>
      </c>
    </row>
    <row r="203" s="15" customFormat="1">
      <c r="A203" s="15"/>
      <c r="B203" s="278"/>
      <c r="C203" s="279"/>
      <c r="D203" s="223" t="s">
        <v>253</v>
      </c>
      <c r="E203" s="280" t="s">
        <v>1</v>
      </c>
      <c r="F203" s="281" t="s">
        <v>535</v>
      </c>
      <c r="G203" s="279"/>
      <c r="H203" s="280" t="s">
        <v>1</v>
      </c>
      <c r="I203" s="282"/>
      <c r="J203" s="279"/>
      <c r="K203" s="279"/>
      <c r="L203" s="283"/>
      <c r="M203" s="284"/>
      <c r="N203" s="285"/>
      <c r="O203" s="285"/>
      <c r="P203" s="285"/>
      <c r="Q203" s="285"/>
      <c r="R203" s="285"/>
      <c r="S203" s="285"/>
      <c r="T203" s="28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7" t="s">
        <v>253</v>
      </c>
      <c r="AU203" s="287" t="s">
        <v>86</v>
      </c>
      <c r="AV203" s="15" t="s">
        <v>84</v>
      </c>
      <c r="AW203" s="15" t="s">
        <v>33</v>
      </c>
      <c r="AX203" s="15" t="s">
        <v>76</v>
      </c>
      <c r="AY203" s="287" t="s">
        <v>124</v>
      </c>
    </row>
    <row r="204" s="13" customFormat="1">
      <c r="A204" s="13"/>
      <c r="B204" s="241"/>
      <c r="C204" s="242"/>
      <c r="D204" s="223" t="s">
        <v>253</v>
      </c>
      <c r="E204" s="243" t="s">
        <v>1</v>
      </c>
      <c r="F204" s="244" t="s">
        <v>536</v>
      </c>
      <c r="G204" s="242"/>
      <c r="H204" s="245">
        <v>0.34999999999999998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253</v>
      </c>
      <c r="AU204" s="251" t="s">
        <v>86</v>
      </c>
      <c r="AV204" s="13" t="s">
        <v>86</v>
      </c>
      <c r="AW204" s="13" t="s">
        <v>33</v>
      </c>
      <c r="AX204" s="13" t="s">
        <v>84</v>
      </c>
      <c r="AY204" s="251" t="s">
        <v>124</v>
      </c>
    </row>
    <row r="205" s="2" customFormat="1" ht="16.5" customHeight="1">
      <c r="A205" s="38"/>
      <c r="B205" s="39"/>
      <c r="C205" s="252" t="s">
        <v>349</v>
      </c>
      <c r="D205" s="252" t="s">
        <v>302</v>
      </c>
      <c r="E205" s="253" t="s">
        <v>537</v>
      </c>
      <c r="F205" s="254" t="s">
        <v>538</v>
      </c>
      <c r="G205" s="255" t="s">
        <v>261</v>
      </c>
      <c r="H205" s="256">
        <v>206.65100000000001</v>
      </c>
      <c r="I205" s="257"/>
      <c r="J205" s="258">
        <f>ROUND(I205*H205,2)</f>
        <v>0</v>
      </c>
      <c r="K205" s="254" t="s">
        <v>455</v>
      </c>
      <c r="L205" s="259"/>
      <c r="M205" s="260" t="s">
        <v>1</v>
      </c>
      <c r="N205" s="261" t="s">
        <v>41</v>
      </c>
      <c r="O205" s="91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1" t="s">
        <v>161</v>
      </c>
      <c r="AT205" s="221" t="s">
        <v>302</v>
      </c>
      <c r="AU205" s="221" t="s">
        <v>86</v>
      </c>
      <c r="AY205" s="17" t="s">
        <v>124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84</v>
      </c>
      <c r="BK205" s="222">
        <f>ROUND(I205*H205,2)</f>
        <v>0</v>
      </c>
      <c r="BL205" s="17" t="s">
        <v>142</v>
      </c>
      <c r="BM205" s="221" t="s">
        <v>539</v>
      </c>
    </row>
    <row r="206" s="13" customFormat="1">
      <c r="A206" s="13"/>
      <c r="B206" s="241"/>
      <c r="C206" s="242"/>
      <c r="D206" s="223" t="s">
        <v>253</v>
      </c>
      <c r="E206" s="243" t="s">
        <v>1</v>
      </c>
      <c r="F206" s="244" t="s">
        <v>540</v>
      </c>
      <c r="G206" s="242"/>
      <c r="H206" s="245">
        <v>195.84200000000001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253</v>
      </c>
      <c r="AU206" s="251" t="s">
        <v>86</v>
      </c>
      <c r="AV206" s="13" t="s">
        <v>86</v>
      </c>
      <c r="AW206" s="13" t="s">
        <v>33</v>
      </c>
      <c r="AX206" s="13" t="s">
        <v>76</v>
      </c>
      <c r="AY206" s="251" t="s">
        <v>124</v>
      </c>
    </row>
    <row r="207" s="13" customFormat="1">
      <c r="A207" s="13"/>
      <c r="B207" s="241"/>
      <c r="C207" s="242"/>
      <c r="D207" s="223" t="s">
        <v>253</v>
      </c>
      <c r="E207" s="243" t="s">
        <v>422</v>
      </c>
      <c r="F207" s="244" t="s">
        <v>541</v>
      </c>
      <c r="G207" s="242"/>
      <c r="H207" s="245">
        <v>10.808999999999999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253</v>
      </c>
      <c r="AU207" s="251" t="s">
        <v>86</v>
      </c>
      <c r="AV207" s="13" t="s">
        <v>86</v>
      </c>
      <c r="AW207" s="13" t="s">
        <v>33</v>
      </c>
      <c r="AX207" s="13" t="s">
        <v>76</v>
      </c>
      <c r="AY207" s="251" t="s">
        <v>124</v>
      </c>
    </row>
    <row r="208" s="14" customFormat="1">
      <c r="A208" s="14"/>
      <c r="B208" s="262"/>
      <c r="C208" s="263"/>
      <c r="D208" s="223" t="s">
        <v>253</v>
      </c>
      <c r="E208" s="264" t="s">
        <v>1</v>
      </c>
      <c r="F208" s="265" t="s">
        <v>322</v>
      </c>
      <c r="G208" s="263"/>
      <c r="H208" s="266">
        <v>206.65100000000001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2" t="s">
        <v>253</v>
      </c>
      <c r="AU208" s="272" t="s">
        <v>86</v>
      </c>
      <c r="AV208" s="14" t="s">
        <v>142</v>
      </c>
      <c r="AW208" s="14" t="s">
        <v>33</v>
      </c>
      <c r="AX208" s="14" t="s">
        <v>84</v>
      </c>
      <c r="AY208" s="272" t="s">
        <v>124</v>
      </c>
    </row>
    <row r="209" s="2" customFormat="1" ht="24.15" customHeight="1">
      <c r="A209" s="38"/>
      <c r="B209" s="39"/>
      <c r="C209" s="210" t="s">
        <v>354</v>
      </c>
      <c r="D209" s="210" t="s">
        <v>125</v>
      </c>
      <c r="E209" s="211" t="s">
        <v>542</v>
      </c>
      <c r="F209" s="212" t="s">
        <v>543</v>
      </c>
      <c r="G209" s="213" t="s">
        <v>333</v>
      </c>
      <c r="H209" s="214">
        <v>7</v>
      </c>
      <c r="I209" s="215"/>
      <c r="J209" s="216">
        <f>ROUND(I209*H209,2)</f>
        <v>0</v>
      </c>
      <c r="K209" s="212" t="s">
        <v>455</v>
      </c>
      <c r="L209" s="44"/>
      <c r="M209" s="217" t="s">
        <v>1</v>
      </c>
      <c r="N209" s="218" t="s">
        <v>41</v>
      </c>
      <c r="O209" s="91"/>
      <c r="P209" s="219">
        <f>O209*H209</f>
        <v>0</v>
      </c>
      <c r="Q209" s="219">
        <v>0.00023000000000000001</v>
      </c>
      <c r="R209" s="219">
        <f>Q209*H209</f>
        <v>0.0016100000000000001</v>
      </c>
      <c r="S209" s="219">
        <v>0</v>
      </c>
      <c r="T209" s="22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1" t="s">
        <v>142</v>
      </c>
      <c r="AT209" s="221" t="s">
        <v>125</v>
      </c>
      <c r="AU209" s="221" t="s">
        <v>86</v>
      </c>
      <c r="AY209" s="17" t="s">
        <v>124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84</v>
      </c>
      <c r="BK209" s="222">
        <f>ROUND(I209*H209,2)</f>
        <v>0</v>
      </c>
      <c r="BL209" s="17" t="s">
        <v>142</v>
      </c>
      <c r="BM209" s="221" t="s">
        <v>544</v>
      </c>
    </row>
    <row r="210" s="13" customFormat="1">
      <c r="A210" s="13"/>
      <c r="B210" s="241"/>
      <c r="C210" s="242"/>
      <c r="D210" s="223" t="s">
        <v>253</v>
      </c>
      <c r="E210" s="243" t="s">
        <v>1</v>
      </c>
      <c r="F210" s="244" t="s">
        <v>545</v>
      </c>
      <c r="G210" s="242"/>
      <c r="H210" s="245">
        <v>7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253</v>
      </c>
      <c r="AU210" s="251" t="s">
        <v>86</v>
      </c>
      <c r="AV210" s="13" t="s">
        <v>86</v>
      </c>
      <c r="AW210" s="13" t="s">
        <v>33</v>
      </c>
      <c r="AX210" s="13" t="s">
        <v>84</v>
      </c>
      <c r="AY210" s="251" t="s">
        <v>124</v>
      </c>
    </row>
    <row r="211" s="2" customFormat="1" ht="33" customHeight="1">
      <c r="A211" s="38"/>
      <c r="B211" s="39"/>
      <c r="C211" s="210" t="s">
        <v>359</v>
      </c>
      <c r="D211" s="210" t="s">
        <v>125</v>
      </c>
      <c r="E211" s="211" t="s">
        <v>546</v>
      </c>
      <c r="F211" s="212" t="s">
        <v>547</v>
      </c>
      <c r="G211" s="213" t="s">
        <v>333</v>
      </c>
      <c r="H211" s="214">
        <v>7</v>
      </c>
      <c r="I211" s="215"/>
      <c r="J211" s="216">
        <f>ROUND(I211*H211,2)</f>
        <v>0</v>
      </c>
      <c r="K211" s="212" t="s">
        <v>251</v>
      </c>
      <c r="L211" s="44"/>
      <c r="M211" s="217" t="s">
        <v>1</v>
      </c>
      <c r="N211" s="218" t="s">
        <v>41</v>
      </c>
      <c r="O211" s="91"/>
      <c r="P211" s="219">
        <f>O211*H211</f>
        <v>0</v>
      </c>
      <c r="Q211" s="219">
        <v>1.5247660000000001</v>
      </c>
      <c r="R211" s="219">
        <f>Q211*H211</f>
        <v>10.673362000000001</v>
      </c>
      <c r="S211" s="219">
        <v>0</v>
      </c>
      <c r="T211" s="22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1" t="s">
        <v>142</v>
      </c>
      <c r="AT211" s="221" t="s">
        <v>125</v>
      </c>
      <c r="AU211" s="221" t="s">
        <v>86</v>
      </c>
      <c r="AY211" s="17" t="s">
        <v>124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7" t="s">
        <v>84</v>
      </c>
      <c r="BK211" s="222">
        <f>ROUND(I211*H211,2)</f>
        <v>0</v>
      </c>
      <c r="BL211" s="17" t="s">
        <v>142</v>
      </c>
      <c r="BM211" s="221" t="s">
        <v>548</v>
      </c>
    </row>
    <row r="212" s="15" customFormat="1">
      <c r="A212" s="15"/>
      <c r="B212" s="278"/>
      <c r="C212" s="279"/>
      <c r="D212" s="223" t="s">
        <v>253</v>
      </c>
      <c r="E212" s="280" t="s">
        <v>1</v>
      </c>
      <c r="F212" s="281" t="s">
        <v>549</v>
      </c>
      <c r="G212" s="279"/>
      <c r="H212" s="280" t="s">
        <v>1</v>
      </c>
      <c r="I212" s="282"/>
      <c r="J212" s="279"/>
      <c r="K212" s="279"/>
      <c r="L212" s="283"/>
      <c r="M212" s="284"/>
      <c r="N212" s="285"/>
      <c r="O212" s="285"/>
      <c r="P212" s="285"/>
      <c r="Q212" s="285"/>
      <c r="R212" s="285"/>
      <c r="S212" s="285"/>
      <c r="T212" s="28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7" t="s">
        <v>253</v>
      </c>
      <c r="AU212" s="287" t="s">
        <v>86</v>
      </c>
      <c r="AV212" s="15" t="s">
        <v>84</v>
      </c>
      <c r="AW212" s="15" t="s">
        <v>33</v>
      </c>
      <c r="AX212" s="15" t="s">
        <v>76</v>
      </c>
      <c r="AY212" s="287" t="s">
        <v>124</v>
      </c>
    </row>
    <row r="213" s="15" customFormat="1">
      <c r="A213" s="15"/>
      <c r="B213" s="278"/>
      <c r="C213" s="279"/>
      <c r="D213" s="223" t="s">
        <v>253</v>
      </c>
      <c r="E213" s="280" t="s">
        <v>1</v>
      </c>
      <c r="F213" s="281" t="s">
        <v>550</v>
      </c>
      <c r="G213" s="279"/>
      <c r="H213" s="280" t="s">
        <v>1</v>
      </c>
      <c r="I213" s="282"/>
      <c r="J213" s="279"/>
      <c r="K213" s="279"/>
      <c r="L213" s="283"/>
      <c r="M213" s="284"/>
      <c r="N213" s="285"/>
      <c r="O213" s="285"/>
      <c r="P213" s="285"/>
      <c r="Q213" s="285"/>
      <c r="R213" s="285"/>
      <c r="S213" s="285"/>
      <c r="T213" s="28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7" t="s">
        <v>253</v>
      </c>
      <c r="AU213" s="287" t="s">
        <v>86</v>
      </c>
      <c r="AV213" s="15" t="s">
        <v>84</v>
      </c>
      <c r="AW213" s="15" t="s">
        <v>33</v>
      </c>
      <c r="AX213" s="15" t="s">
        <v>76</v>
      </c>
      <c r="AY213" s="287" t="s">
        <v>124</v>
      </c>
    </row>
    <row r="214" s="13" customFormat="1">
      <c r="A214" s="13"/>
      <c r="B214" s="241"/>
      <c r="C214" s="242"/>
      <c r="D214" s="223" t="s">
        <v>253</v>
      </c>
      <c r="E214" s="243" t="s">
        <v>1</v>
      </c>
      <c r="F214" s="244" t="s">
        <v>545</v>
      </c>
      <c r="G214" s="242"/>
      <c r="H214" s="245">
        <v>7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1" t="s">
        <v>253</v>
      </c>
      <c r="AU214" s="251" t="s">
        <v>86</v>
      </c>
      <c r="AV214" s="13" t="s">
        <v>86</v>
      </c>
      <c r="AW214" s="13" t="s">
        <v>33</v>
      </c>
      <c r="AX214" s="13" t="s">
        <v>84</v>
      </c>
      <c r="AY214" s="251" t="s">
        <v>124</v>
      </c>
    </row>
    <row r="215" s="2" customFormat="1" ht="24.15" customHeight="1">
      <c r="A215" s="38"/>
      <c r="B215" s="39"/>
      <c r="C215" s="210" t="s">
        <v>365</v>
      </c>
      <c r="D215" s="210" t="s">
        <v>125</v>
      </c>
      <c r="E215" s="211" t="s">
        <v>551</v>
      </c>
      <c r="F215" s="212" t="s">
        <v>552</v>
      </c>
      <c r="G215" s="213" t="s">
        <v>333</v>
      </c>
      <c r="H215" s="214">
        <v>52.5</v>
      </c>
      <c r="I215" s="215"/>
      <c r="J215" s="216">
        <f>ROUND(I215*H215,2)</f>
        <v>0</v>
      </c>
      <c r="K215" s="212" t="s">
        <v>251</v>
      </c>
      <c r="L215" s="44"/>
      <c r="M215" s="217" t="s">
        <v>1</v>
      </c>
      <c r="N215" s="218" t="s">
        <v>41</v>
      </c>
      <c r="O215" s="91"/>
      <c r="P215" s="219">
        <f>O215*H215</f>
        <v>0</v>
      </c>
      <c r="Q215" s="219">
        <v>0.00012997</v>
      </c>
      <c r="R215" s="219">
        <f>Q215*H215</f>
        <v>0.0068234250000000002</v>
      </c>
      <c r="S215" s="219">
        <v>0</v>
      </c>
      <c r="T215" s="22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1" t="s">
        <v>142</v>
      </c>
      <c r="AT215" s="221" t="s">
        <v>125</v>
      </c>
      <c r="AU215" s="221" t="s">
        <v>86</v>
      </c>
      <c r="AY215" s="17" t="s">
        <v>124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7" t="s">
        <v>84</v>
      </c>
      <c r="BK215" s="222">
        <f>ROUND(I215*H215,2)</f>
        <v>0</v>
      </c>
      <c r="BL215" s="17" t="s">
        <v>142</v>
      </c>
      <c r="BM215" s="221" t="s">
        <v>553</v>
      </c>
    </row>
    <row r="216" s="13" customFormat="1">
      <c r="A216" s="13"/>
      <c r="B216" s="241"/>
      <c r="C216" s="242"/>
      <c r="D216" s="223" t="s">
        <v>253</v>
      </c>
      <c r="E216" s="243" t="s">
        <v>1</v>
      </c>
      <c r="F216" s="244" t="s">
        <v>554</v>
      </c>
      <c r="G216" s="242"/>
      <c r="H216" s="245">
        <v>33.299999999999997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253</v>
      </c>
      <c r="AU216" s="251" t="s">
        <v>86</v>
      </c>
      <c r="AV216" s="13" t="s">
        <v>86</v>
      </c>
      <c r="AW216" s="13" t="s">
        <v>33</v>
      </c>
      <c r="AX216" s="13" t="s">
        <v>76</v>
      </c>
      <c r="AY216" s="251" t="s">
        <v>124</v>
      </c>
    </row>
    <row r="217" s="13" customFormat="1">
      <c r="A217" s="13"/>
      <c r="B217" s="241"/>
      <c r="C217" s="242"/>
      <c r="D217" s="223" t="s">
        <v>253</v>
      </c>
      <c r="E217" s="243" t="s">
        <v>1</v>
      </c>
      <c r="F217" s="244" t="s">
        <v>555</v>
      </c>
      <c r="G217" s="242"/>
      <c r="H217" s="245">
        <v>19.199999999999999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253</v>
      </c>
      <c r="AU217" s="251" t="s">
        <v>86</v>
      </c>
      <c r="AV217" s="13" t="s">
        <v>86</v>
      </c>
      <c r="AW217" s="13" t="s">
        <v>33</v>
      </c>
      <c r="AX217" s="13" t="s">
        <v>76</v>
      </c>
      <c r="AY217" s="251" t="s">
        <v>124</v>
      </c>
    </row>
    <row r="218" s="14" customFormat="1">
      <c r="A218" s="14"/>
      <c r="B218" s="262"/>
      <c r="C218" s="263"/>
      <c r="D218" s="223" t="s">
        <v>253</v>
      </c>
      <c r="E218" s="264" t="s">
        <v>403</v>
      </c>
      <c r="F218" s="265" t="s">
        <v>322</v>
      </c>
      <c r="G218" s="263"/>
      <c r="H218" s="266">
        <v>52.5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2" t="s">
        <v>253</v>
      </c>
      <c r="AU218" s="272" t="s">
        <v>86</v>
      </c>
      <c r="AV218" s="14" t="s">
        <v>142</v>
      </c>
      <c r="AW218" s="14" t="s">
        <v>33</v>
      </c>
      <c r="AX218" s="14" t="s">
        <v>84</v>
      </c>
      <c r="AY218" s="272" t="s">
        <v>124</v>
      </c>
    </row>
    <row r="219" s="2" customFormat="1" ht="24.15" customHeight="1">
      <c r="A219" s="38"/>
      <c r="B219" s="39"/>
      <c r="C219" s="210" t="s">
        <v>556</v>
      </c>
      <c r="D219" s="210" t="s">
        <v>125</v>
      </c>
      <c r="E219" s="211" t="s">
        <v>557</v>
      </c>
      <c r="F219" s="212" t="s">
        <v>558</v>
      </c>
      <c r="G219" s="213" t="s">
        <v>333</v>
      </c>
      <c r="H219" s="214">
        <v>128</v>
      </c>
      <c r="I219" s="215"/>
      <c r="J219" s="216">
        <f>ROUND(I219*H219,2)</f>
        <v>0</v>
      </c>
      <c r="K219" s="212" t="s">
        <v>251</v>
      </c>
      <c r="L219" s="44"/>
      <c r="M219" s="217" t="s">
        <v>1</v>
      </c>
      <c r="N219" s="218" t="s">
        <v>41</v>
      </c>
      <c r="O219" s="91"/>
      <c r="P219" s="219">
        <f>O219*H219</f>
        <v>0</v>
      </c>
      <c r="Q219" s="219">
        <v>0.00014156999999999999</v>
      </c>
      <c r="R219" s="219">
        <f>Q219*H219</f>
        <v>0.018120959999999998</v>
      </c>
      <c r="S219" s="219">
        <v>0</v>
      </c>
      <c r="T219" s="22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142</v>
      </c>
      <c r="AT219" s="221" t="s">
        <v>125</v>
      </c>
      <c r="AU219" s="221" t="s">
        <v>86</v>
      </c>
      <c r="AY219" s="17" t="s">
        <v>124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84</v>
      </c>
      <c r="BK219" s="222">
        <f>ROUND(I219*H219,2)</f>
        <v>0</v>
      </c>
      <c r="BL219" s="17" t="s">
        <v>142</v>
      </c>
      <c r="BM219" s="221" t="s">
        <v>559</v>
      </c>
    </row>
    <row r="220" s="15" customFormat="1">
      <c r="A220" s="15"/>
      <c r="B220" s="278"/>
      <c r="C220" s="279"/>
      <c r="D220" s="223" t="s">
        <v>253</v>
      </c>
      <c r="E220" s="280" t="s">
        <v>1</v>
      </c>
      <c r="F220" s="281" t="s">
        <v>560</v>
      </c>
      <c r="G220" s="279"/>
      <c r="H220" s="280" t="s">
        <v>1</v>
      </c>
      <c r="I220" s="282"/>
      <c r="J220" s="279"/>
      <c r="K220" s="279"/>
      <c r="L220" s="283"/>
      <c r="M220" s="284"/>
      <c r="N220" s="285"/>
      <c r="O220" s="285"/>
      <c r="P220" s="285"/>
      <c r="Q220" s="285"/>
      <c r="R220" s="285"/>
      <c r="S220" s="285"/>
      <c r="T220" s="28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7" t="s">
        <v>253</v>
      </c>
      <c r="AU220" s="287" t="s">
        <v>86</v>
      </c>
      <c r="AV220" s="15" t="s">
        <v>84</v>
      </c>
      <c r="AW220" s="15" t="s">
        <v>33</v>
      </c>
      <c r="AX220" s="15" t="s">
        <v>76</v>
      </c>
      <c r="AY220" s="287" t="s">
        <v>124</v>
      </c>
    </row>
    <row r="221" s="13" customFormat="1">
      <c r="A221" s="13"/>
      <c r="B221" s="241"/>
      <c r="C221" s="242"/>
      <c r="D221" s="223" t="s">
        <v>253</v>
      </c>
      <c r="E221" s="243" t="s">
        <v>1</v>
      </c>
      <c r="F221" s="244" t="s">
        <v>561</v>
      </c>
      <c r="G221" s="242"/>
      <c r="H221" s="245">
        <v>128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253</v>
      </c>
      <c r="AU221" s="251" t="s">
        <v>86</v>
      </c>
      <c r="AV221" s="13" t="s">
        <v>86</v>
      </c>
      <c r="AW221" s="13" t="s">
        <v>33</v>
      </c>
      <c r="AX221" s="13" t="s">
        <v>84</v>
      </c>
      <c r="AY221" s="251" t="s">
        <v>124</v>
      </c>
    </row>
    <row r="222" s="2" customFormat="1" ht="24.15" customHeight="1">
      <c r="A222" s="38"/>
      <c r="B222" s="39"/>
      <c r="C222" s="210" t="s">
        <v>562</v>
      </c>
      <c r="D222" s="210" t="s">
        <v>125</v>
      </c>
      <c r="E222" s="211" t="s">
        <v>563</v>
      </c>
      <c r="F222" s="212" t="s">
        <v>564</v>
      </c>
      <c r="G222" s="213" t="s">
        <v>333</v>
      </c>
      <c r="H222" s="214">
        <v>180</v>
      </c>
      <c r="I222" s="215"/>
      <c r="J222" s="216">
        <f>ROUND(I222*H222,2)</f>
        <v>0</v>
      </c>
      <c r="K222" s="212" t="s">
        <v>251</v>
      </c>
      <c r="L222" s="44"/>
      <c r="M222" s="217" t="s">
        <v>1</v>
      </c>
      <c r="N222" s="218" t="s">
        <v>41</v>
      </c>
      <c r="O222" s="91"/>
      <c r="P222" s="219">
        <f>O222*H222</f>
        <v>0</v>
      </c>
      <c r="Q222" s="219">
        <v>0.00016363</v>
      </c>
      <c r="R222" s="219">
        <f>Q222*H222</f>
        <v>0.029453400000000001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142</v>
      </c>
      <c r="AT222" s="221" t="s">
        <v>125</v>
      </c>
      <c r="AU222" s="221" t="s">
        <v>86</v>
      </c>
      <c r="AY222" s="17" t="s">
        <v>124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84</v>
      </c>
      <c r="BK222" s="222">
        <f>ROUND(I222*H222,2)</f>
        <v>0</v>
      </c>
      <c r="BL222" s="17" t="s">
        <v>142</v>
      </c>
      <c r="BM222" s="221" t="s">
        <v>565</v>
      </c>
    </row>
    <row r="223" s="15" customFormat="1">
      <c r="A223" s="15"/>
      <c r="B223" s="278"/>
      <c r="C223" s="279"/>
      <c r="D223" s="223" t="s">
        <v>253</v>
      </c>
      <c r="E223" s="280" t="s">
        <v>1</v>
      </c>
      <c r="F223" s="281" t="s">
        <v>566</v>
      </c>
      <c r="G223" s="279"/>
      <c r="H223" s="280" t="s">
        <v>1</v>
      </c>
      <c r="I223" s="282"/>
      <c r="J223" s="279"/>
      <c r="K223" s="279"/>
      <c r="L223" s="283"/>
      <c r="M223" s="284"/>
      <c r="N223" s="285"/>
      <c r="O223" s="285"/>
      <c r="P223" s="285"/>
      <c r="Q223" s="285"/>
      <c r="R223" s="285"/>
      <c r="S223" s="285"/>
      <c r="T223" s="28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7" t="s">
        <v>253</v>
      </c>
      <c r="AU223" s="287" t="s">
        <v>86</v>
      </c>
      <c r="AV223" s="15" t="s">
        <v>84</v>
      </c>
      <c r="AW223" s="15" t="s">
        <v>33</v>
      </c>
      <c r="AX223" s="15" t="s">
        <v>76</v>
      </c>
      <c r="AY223" s="287" t="s">
        <v>124</v>
      </c>
    </row>
    <row r="224" s="13" customFormat="1">
      <c r="A224" s="13"/>
      <c r="B224" s="241"/>
      <c r="C224" s="242"/>
      <c r="D224" s="223" t="s">
        <v>253</v>
      </c>
      <c r="E224" s="243" t="s">
        <v>1</v>
      </c>
      <c r="F224" s="244" t="s">
        <v>567</v>
      </c>
      <c r="G224" s="242"/>
      <c r="H224" s="245">
        <v>180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253</v>
      </c>
      <c r="AU224" s="251" t="s">
        <v>86</v>
      </c>
      <c r="AV224" s="13" t="s">
        <v>86</v>
      </c>
      <c r="AW224" s="13" t="s">
        <v>33</v>
      </c>
      <c r="AX224" s="13" t="s">
        <v>84</v>
      </c>
      <c r="AY224" s="251" t="s">
        <v>124</v>
      </c>
    </row>
    <row r="225" s="2" customFormat="1" ht="37.8" customHeight="1">
      <c r="A225" s="38"/>
      <c r="B225" s="39"/>
      <c r="C225" s="210" t="s">
        <v>466</v>
      </c>
      <c r="D225" s="210" t="s">
        <v>125</v>
      </c>
      <c r="E225" s="211" t="s">
        <v>568</v>
      </c>
      <c r="F225" s="212" t="s">
        <v>569</v>
      </c>
      <c r="G225" s="213" t="s">
        <v>333</v>
      </c>
      <c r="H225" s="214">
        <v>308</v>
      </c>
      <c r="I225" s="215"/>
      <c r="J225" s="216">
        <f>ROUND(I225*H225,2)</f>
        <v>0</v>
      </c>
      <c r="K225" s="212" t="s">
        <v>251</v>
      </c>
      <c r="L225" s="44"/>
      <c r="M225" s="217" t="s">
        <v>1</v>
      </c>
      <c r="N225" s="218" t="s">
        <v>41</v>
      </c>
      <c r="O225" s="9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142</v>
      </c>
      <c r="AT225" s="221" t="s">
        <v>125</v>
      </c>
      <c r="AU225" s="221" t="s">
        <v>86</v>
      </c>
      <c r="AY225" s="17" t="s">
        <v>124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84</v>
      </c>
      <c r="BK225" s="222">
        <f>ROUND(I225*H225,2)</f>
        <v>0</v>
      </c>
      <c r="BL225" s="17" t="s">
        <v>142</v>
      </c>
      <c r="BM225" s="221" t="s">
        <v>570</v>
      </c>
    </row>
    <row r="226" s="13" customFormat="1">
      <c r="A226" s="13"/>
      <c r="B226" s="241"/>
      <c r="C226" s="242"/>
      <c r="D226" s="223" t="s">
        <v>253</v>
      </c>
      <c r="E226" s="243" t="s">
        <v>1</v>
      </c>
      <c r="F226" s="244" t="s">
        <v>571</v>
      </c>
      <c r="G226" s="242"/>
      <c r="H226" s="245">
        <v>180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1" t="s">
        <v>253</v>
      </c>
      <c r="AU226" s="251" t="s">
        <v>86</v>
      </c>
      <c r="AV226" s="13" t="s">
        <v>86</v>
      </c>
      <c r="AW226" s="13" t="s">
        <v>33</v>
      </c>
      <c r="AX226" s="13" t="s">
        <v>76</v>
      </c>
      <c r="AY226" s="251" t="s">
        <v>124</v>
      </c>
    </row>
    <row r="227" s="13" customFormat="1">
      <c r="A227" s="13"/>
      <c r="B227" s="241"/>
      <c r="C227" s="242"/>
      <c r="D227" s="223" t="s">
        <v>253</v>
      </c>
      <c r="E227" s="243" t="s">
        <v>1</v>
      </c>
      <c r="F227" s="244" t="s">
        <v>572</v>
      </c>
      <c r="G227" s="242"/>
      <c r="H227" s="245">
        <v>128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253</v>
      </c>
      <c r="AU227" s="251" t="s">
        <v>86</v>
      </c>
      <c r="AV227" s="13" t="s">
        <v>86</v>
      </c>
      <c r="AW227" s="13" t="s">
        <v>33</v>
      </c>
      <c r="AX227" s="13" t="s">
        <v>76</v>
      </c>
      <c r="AY227" s="251" t="s">
        <v>124</v>
      </c>
    </row>
    <row r="228" s="14" customFormat="1">
      <c r="A228" s="14"/>
      <c r="B228" s="262"/>
      <c r="C228" s="263"/>
      <c r="D228" s="223" t="s">
        <v>253</v>
      </c>
      <c r="E228" s="264" t="s">
        <v>418</v>
      </c>
      <c r="F228" s="265" t="s">
        <v>322</v>
      </c>
      <c r="G228" s="263"/>
      <c r="H228" s="266">
        <v>308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2" t="s">
        <v>253</v>
      </c>
      <c r="AU228" s="272" t="s">
        <v>86</v>
      </c>
      <c r="AV228" s="14" t="s">
        <v>142</v>
      </c>
      <c r="AW228" s="14" t="s">
        <v>33</v>
      </c>
      <c r="AX228" s="14" t="s">
        <v>84</v>
      </c>
      <c r="AY228" s="272" t="s">
        <v>124</v>
      </c>
    </row>
    <row r="229" s="2" customFormat="1" ht="24.15" customHeight="1">
      <c r="A229" s="38"/>
      <c r="B229" s="39"/>
      <c r="C229" s="210" t="s">
        <v>573</v>
      </c>
      <c r="D229" s="210" t="s">
        <v>125</v>
      </c>
      <c r="E229" s="211" t="s">
        <v>574</v>
      </c>
      <c r="F229" s="212" t="s">
        <v>575</v>
      </c>
      <c r="G229" s="213" t="s">
        <v>275</v>
      </c>
      <c r="H229" s="214">
        <v>15.667</v>
      </c>
      <c r="I229" s="215"/>
      <c r="J229" s="216">
        <f>ROUND(I229*H229,2)</f>
        <v>0</v>
      </c>
      <c r="K229" s="212" t="s">
        <v>251</v>
      </c>
      <c r="L229" s="44"/>
      <c r="M229" s="217" t="s">
        <v>1</v>
      </c>
      <c r="N229" s="218" t="s">
        <v>41</v>
      </c>
      <c r="O229" s="91"/>
      <c r="P229" s="219">
        <f>O229*H229</f>
        <v>0</v>
      </c>
      <c r="Q229" s="219">
        <v>1.113810228</v>
      </c>
      <c r="R229" s="219">
        <f>Q229*H229</f>
        <v>17.450064842075999</v>
      </c>
      <c r="S229" s="219">
        <v>0</v>
      </c>
      <c r="T229" s="22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1" t="s">
        <v>142</v>
      </c>
      <c r="AT229" s="221" t="s">
        <v>125</v>
      </c>
      <c r="AU229" s="221" t="s">
        <v>86</v>
      </c>
      <c r="AY229" s="17" t="s">
        <v>124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84</v>
      </c>
      <c r="BK229" s="222">
        <f>ROUND(I229*H229,2)</f>
        <v>0</v>
      </c>
      <c r="BL229" s="17" t="s">
        <v>142</v>
      </c>
      <c r="BM229" s="221" t="s">
        <v>576</v>
      </c>
    </row>
    <row r="230" s="15" customFormat="1">
      <c r="A230" s="15"/>
      <c r="B230" s="278"/>
      <c r="C230" s="279"/>
      <c r="D230" s="223" t="s">
        <v>253</v>
      </c>
      <c r="E230" s="280" t="s">
        <v>1</v>
      </c>
      <c r="F230" s="281" t="s">
        <v>577</v>
      </c>
      <c r="G230" s="279"/>
      <c r="H230" s="280" t="s">
        <v>1</v>
      </c>
      <c r="I230" s="282"/>
      <c r="J230" s="279"/>
      <c r="K230" s="279"/>
      <c r="L230" s="283"/>
      <c r="M230" s="284"/>
      <c r="N230" s="285"/>
      <c r="O230" s="285"/>
      <c r="P230" s="285"/>
      <c r="Q230" s="285"/>
      <c r="R230" s="285"/>
      <c r="S230" s="285"/>
      <c r="T230" s="28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7" t="s">
        <v>253</v>
      </c>
      <c r="AU230" s="287" t="s">
        <v>86</v>
      </c>
      <c r="AV230" s="15" t="s">
        <v>84</v>
      </c>
      <c r="AW230" s="15" t="s">
        <v>33</v>
      </c>
      <c r="AX230" s="15" t="s">
        <v>76</v>
      </c>
      <c r="AY230" s="287" t="s">
        <v>124</v>
      </c>
    </row>
    <row r="231" s="15" customFormat="1">
      <c r="A231" s="15"/>
      <c r="B231" s="278"/>
      <c r="C231" s="279"/>
      <c r="D231" s="223" t="s">
        <v>253</v>
      </c>
      <c r="E231" s="280" t="s">
        <v>1</v>
      </c>
      <c r="F231" s="281" t="s">
        <v>578</v>
      </c>
      <c r="G231" s="279"/>
      <c r="H231" s="280" t="s">
        <v>1</v>
      </c>
      <c r="I231" s="282"/>
      <c r="J231" s="279"/>
      <c r="K231" s="279"/>
      <c r="L231" s="283"/>
      <c r="M231" s="284"/>
      <c r="N231" s="285"/>
      <c r="O231" s="285"/>
      <c r="P231" s="285"/>
      <c r="Q231" s="285"/>
      <c r="R231" s="285"/>
      <c r="S231" s="285"/>
      <c r="T231" s="28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7" t="s">
        <v>253</v>
      </c>
      <c r="AU231" s="287" t="s">
        <v>86</v>
      </c>
      <c r="AV231" s="15" t="s">
        <v>84</v>
      </c>
      <c r="AW231" s="15" t="s">
        <v>33</v>
      </c>
      <c r="AX231" s="15" t="s">
        <v>76</v>
      </c>
      <c r="AY231" s="287" t="s">
        <v>124</v>
      </c>
    </row>
    <row r="232" s="13" customFormat="1">
      <c r="A232" s="13"/>
      <c r="B232" s="241"/>
      <c r="C232" s="242"/>
      <c r="D232" s="223" t="s">
        <v>253</v>
      </c>
      <c r="E232" s="243" t="s">
        <v>1</v>
      </c>
      <c r="F232" s="244" t="s">
        <v>579</v>
      </c>
      <c r="G232" s="242"/>
      <c r="H232" s="245">
        <v>15.667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253</v>
      </c>
      <c r="AU232" s="251" t="s">
        <v>86</v>
      </c>
      <c r="AV232" s="13" t="s">
        <v>86</v>
      </c>
      <c r="AW232" s="13" t="s">
        <v>33</v>
      </c>
      <c r="AX232" s="13" t="s">
        <v>84</v>
      </c>
      <c r="AY232" s="251" t="s">
        <v>124</v>
      </c>
    </row>
    <row r="233" s="2" customFormat="1" ht="24.15" customHeight="1">
      <c r="A233" s="38"/>
      <c r="B233" s="39"/>
      <c r="C233" s="210" t="s">
        <v>580</v>
      </c>
      <c r="D233" s="210" t="s">
        <v>125</v>
      </c>
      <c r="E233" s="211" t="s">
        <v>581</v>
      </c>
      <c r="F233" s="212" t="s">
        <v>582</v>
      </c>
      <c r="G233" s="213" t="s">
        <v>333</v>
      </c>
      <c r="H233" s="214">
        <v>10.808999999999999</v>
      </c>
      <c r="I233" s="215"/>
      <c r="J233" s="216">
        <f>ROUND(I233*H233,2)</f>
        <v>0</v>
      </c>
      <c r="K233" s="212" t="s">
        <v>251</v>
      </c>
      <c r="L233" s="44"/>
      <c r="M233" s="217" t="s">
        <v>1</v>
      </c>
      <c r="N233" s="218" t="s">
        <v>41</v>
      </c>
      <c r="O233" s="91"/>
      <c r="P233" s="219">
        <f>O233*H233</f>
        <v>0</v>
      </c>
      <c r="Q233" s="219">
        <v>0</v>
      </c>
      <c r="R233" s="219">
        <f>Q233*H233</f>
        <v>0</v>
      </c>
      <c r="S233" s="219">
        <v>1.6990000000000001</v>
      </c>
      <c r="T233" s="220">
        <f>S233*H233</f>
        <v>18.364491000000001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1" t="s">
        <v>142</v>
      </c>
      <c r="AT233" s="221" t="s">
        <v>125</v>
      </c>
      <c r="AU233" s="221" t="s">
        <v>86</v>
      </c>
      <c r="AY233" s="17" t="s">
        <v>124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7" t="s">
        <v>84</v>
      </c>
      <c r="BK233" s="222">
        <f>ROUND(I233*H233,2)</f>
        <v>0</v>
      </c>
      <c r="BL233" s="17" t="s">
        <v>142</v>
      </c>
      <c r="BM233" s="221" t="s">
        <v>583</v>
      </c>
    </row>
    <row r="234" s="13" customFormat="1">
      <c r="A234" s="13"/>
      <c r="B234" s="241"/>
      <c r="C234" s="242"/>
      <c r="D234" s="223" t="s">
        <v>253</v>
      </c>
      <c r="E234" s="243" t="s">
        <v>1</v>
      </c>
      <c r="F234" s="244" t="s">
        <v>422</v>
      </c>
      <c r="G234" s="242"/>
      <c r="H234" s="245">
        <v>10.808999999999999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1" t="s">
        <v>253</v>
      </c>
      <c r="AU234" s="251" t="s">
        <v>86</v>
      </c>
      <c r="AV234" s="13" t="s">
        <v>86</v>
      </c>
      <c r="AW234" s="13" t="s">
        <v>33</v>
      </c>
      <c r="AX234" s="13" t="s">
        <v>84</v>
      </c>
      <c r="AY234" s="251" t="s">
        <v>124</v>
      </c>
    </row>
    <row r="235" s="2" customFormat="1" ht="24.15" customHeight="1">
      <c r="A235" s="38"/>
      <c r="B235" s="39"/>
      <c r="C235" s="210" t="s">
        <v>584</v>
      </c>
      <c r="D235" s="210" t="s">
        <v>125</v>
      </c>
      <c r="E235" s="211" t="s">
        <v>585</v>
      </c>
      <c r="F235" s="212" t="s">
        <v>586</v>
      </c>
      <c r="G235" s="213" t="s">
        <v>261</v>
      </c>
      <c r="H235" s="214">
        <v>68.206999999999994</v>
      </c>
      <c r="I235" s="215"/>
      <c r="J235" s="216">
        <f>ROUND(I235*H235,2)</f>
        <v>0</v>
      </c>
      <c r="K235" s="212" t="s">
        <v>251</v>
      </c>
      <c r="L235" s="44"/>
      <c r="M235" s="217" t="s">
        <v>1</v>
      </c>
      <c r="N235" s="218" t="s">
        <v>41</v>
      </c>
      <c r="O235" s="91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1" t="s">
        <v>142</v>
      </c>
      <c r="AT235" s="221" t="s">
        <v>125</v>
      </c>
      <c r="AU235" s="221" t="s">
        <v>86</v>
      </c>
      <c r="AY235" s="17" t="s">
        <v>124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7" t="s">
        <v>84</v>
      </c>
      <c r="BK235" s="222">
        <f>ROUND(I235*H235,2)</f>
        <v>0</v>
      </c>
      <c r="BL235" s="17" t="s">
        <v>142</v>
      </c>
      <c r="BM235" s="221" t="s">
        <v>587</v>
      </c>
    </row>
    <row r="236" s="15" customFormat="1">
      <c r="A236" s="15"/>
      <c r="B236" s="278"/>
      <c r="C236" s="279"/>
      <c r="D236" s="223" t="s">
        <v>253</v>
      </c>
      <c r="E236" s="280" t="s">
        <v>1</v>
      </c>
      <c r="F236" s="281" t="s">
        <v>588</v>
      </c>
      <c r="G236" s="279"/>
      <c r="H236" s="280" t="s">
        <v>1</v>
      </c>
      <c r="I236" s="282"/>
      <c r="J236" s="279"/>
      <c r="K236" s="279"/>
      <c r="L236" s="283"/>
      <c r="M236" s="284"/>
      <c r="N236" s="285"/>
      <c r="O236" s="285"/>
      <c r="P236" s="285"/>
      <c r="Q236" s="285"/>
      <c r="R236" s="285"/>
      <c r="S236" s="285"/>
      <c r="T236" s="28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7" t="s">
        <v>253</v>
      </c>
      <c r="AU236" s="287" t="s">
        <v>86</v>
      </c>
      <c r="AV236" s="15" t="s">
        <v>84</v>
      </c>
      <c r="AW236" s="15" t="s">
        <v>33</v>
      </c>
      <c r="AX236" s="15" t="s">
        <v>76</v>
      </c>
      <c r="AY236" s="287" t="s">
        <v>124</v>
      </c>
    </row>
    <row r="237" s="13" customFormat="1">
      <c r="A237" s="13"/>
      <c r="B237" s="241"/>
      <c r="C237" s="242"/>
      <c r="D237" s="223" t="s">
        <v>253</v>
      </c>
      <c r="E237" s="243" t="s">
        <v>1</v>
      </c>
      <c r="F237" s="244" t="s">
        <v>589</v>
      </c>
      <c r="G237" s="242"/>
      <c r="H237" s="245">
        <v>65.600999999999999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1" t="s">
        <v>253</v>
      </c>
      <c r="AU237" s="251" t="s">
        <v>86</v>
      </c>
      <c r="AV237" s="13" t="s">
        <v>86</v>
      </c>
      <c r="AW237" s="13" t="s">
        <v>33</v>
      </c>
      <c r="AX237" s="13" t="s">
        <v>76</v>
      </c>
      <c r="AY237" s="251" t="s">
        <v>124</v>
      </c>
    </row>
    <row r="238" s="13" customFormat="1">
      <c r="A238" s="13"/>
      <c r="B238" s="241"/>
      <c r="C238" s="242"/>
      <c r="D238" s="223" t="s">
        <v>253</v>
      </c>
      <c r="E238" s="243" t="s">
        <v>1</v>
      </c>
      <c r="F238" s="244" t="s">
        <v>590</v>
      </c>
      <c r="G238" s="242"/>
      <c r="H238" s="245">
        <v>2.6059999999999999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253</v>
      </c>
      <c r="AU238" s="251" t="s">
        <v>86</v>
      </c>
      <c r="AV238" s="13" t="s">
        <v>86</v>
      </c>
      <c r="AW238" s="13" t="s">
        <v>33</v>
      </c>
      <c r="AX238" s="13" t="s">
        <v>76</v>
      </c>
      <c r="AY238" s="251" t="s">
        <v>124</v>
      </c>
    </row>
    <row r="239" s="14" customFormat="1">
      <c r="A239" s="14"/>
      <c r="B239" s="262"/>
      <c r="C239" s="263"/>
      <c r="D239" s="223" t="s">
        <v>253</v>
      </c>
      <c r="E239" s="264" t="s">
        <v>1</v>
      </c>
      <c r="F239" s="265" t="s">
        <v>322</v>
      </c>
      <c r="G239" s="263"/>
      <c r="H239" s="266">
        <v>68.206999999999994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2" t="s">
        <v>253</v>
      </c>
      <c r="AU239" s="272" t="s">
        <v>86</v>
      </c>
      <c r="AV239" s="14" t="s">
        <v>142</v>
      </c>
      <c r="AW239" s="14" t="s">
        <v>33</v>
      </c>
      <c r="AX239" s="14" t="s">
        <v>84</v>
      </c>
      <c r="AY239" s="272" t="s">
        <v>124</v>
      </c>
    </row>
    <row r="240" s="2" customFormat="1" ht="37.8" customHeight="1">
      <c r="A240" s="38"/>
      <c r="B240" s="39"/>
      <c r="C240" s="210" t="s">
        <v>591</v>
      </c>
      <c r="D240" s="210" t="s">
        <v>125</v>
      </c>
      <c r="E240" s="211" t="s">
        <v>592</v>
      </c>
      <c r="F240" s="212" t="s">
        <v>593</v>
      </c>
      <c r="G240" s="213" t="s">
        <v>261</v>
      </c>
      <c r="H240" s="214">
        <v>2.6059999999999999</v>
      </c>
      <c r="I240" s="215"/>
      <c r="J240" s="216">
        <f>ROUND(I240*H240,2)</f>
        <v>0</v>
      </c>
      <c r="K240" s="212" t="s">
        <v>251</v>
      </c>
      <c r="L240" s="44"/>
      <c r="M240" s="217" t="s">
        <v>1</v>
      </c>
      <c r="N240" s="218" t="s">
        <v>41</v>
      </c>
      <c r="O240" s="91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1" t="s">
        <v>142</v>
      </c>
      <c r="AT240" s="221" t="s">
        <v>125</v>
      </c>
      <c r="AU240" s="221" t="s">
        <v>86</v>
      </c>
      <c r="AY240" s="17" t="s">
        <v>124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84</v>
      </c>
      <c r="BK240" s="222">
        <f>ROUND(I240*H240,2)</f>
        <v>0</v>
      </c>
      <c r="BL240" s="17" t="s">
        <v>142</v>
      </c>
      <c r="BM240" s="221" t="s">
        <v>594</v>
      </c>
    </row>
    <row r="241" s="13" customFormat="1">
      <c r="A241" s="13"/>
      <c r="B241" s="241"/>
      <c r="C241" s="242"/>
      <c r="D241" s="223" t="s">
        <v>253</v>
      </c>
      <c r="E241" s="243" t="s">
        <v>1</v>
      </c>
      <c r="F241" s="244" t="s">
        <v>590</v>
      </c>
      <c r="G241" s="242"/>
      <c r="H241" s="245">
        <v>2.6059999999999999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253</v>
      </c>
      <c r="AU241" s="251" t="s">
        <v>86</v>
      </c>
      <c r="AV241" s="13" t="s">
        <v>86</v>
      </c>
      <c r="AW241" s="13" t="s">
        <v>33</v>
      </c>
      <c r="AX241" s="13" t="s">
        <v>84</v>
      </c>
      <c r="AY241" s="251" t="s">
        <v>124</v>
      </c>
    </row>
    <row r="242" s="2" customFormat="1" ht="16.5" customHeight="1">
      <c r="A242" s="38"/>
      <c r="B242" s="39"/>
      <c r="C242" s="210" t="s">
        <v>595</v>
      </c>
      <c r="D242" s="210" t="s">
        <v>125</v>
      </c>
      <c r="E242" s="211" t="s">
        <v>596</v>
      </c>
      <c r="F242" s="212" t="s">
        <v>597</v>
      </c>
      <c r="G242" s="213" t="s">
        <v>250</v>
      </c>
      <c r="H242" s="214">
        <v>59.609999999999999</v>
      </c>
      <c r="I242" s="215"/>
      <c r="J242" s="216">
        <f>ROUND(I242*H242,2)</f>
        <v>0</v>
      </c>
      <c r="K242" s="212" t="s">
        <v>251</v>
      </c>
      <c r="L242" s="44"/>
      <c r="M242" s="217" t="s">
        <v>1</v>
      </c>
      <c r="N242" s="218" t="s">
        <v>41</v>
      </c>
      <c r="O242" s="91"/>
      <c r="P242" s="219">
        <f>O242*H242</f>
        <v>0</v>
      </c>
      <c r="Q242" s="219">
        <v>0.0012979999999999999</v>
      </c>
      <c r="R242" s="219">
        <f>Q242*H242</f>
        <v>0.077373779999999989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142</v>
      </c>
      <c r="AT242" s="221" t="s">
        <v>125</v>
      </c>
      <c r="AU242" s="221" t="s">
        <v>86</v>
      </c>
      <c r="AY242" s="17" t="s">
        <v>124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84</v>
      </c>
      <c r="BK242" s="222">
        <f>ROUND(I242*H242,2)</f>
        <v>0</v>
      </c>
      <c r="BL242" s="17" t="s">
        <v>142</v>
      </c>
      <c r="BM242" s="221" t="s">
        <v>598</v>
      </c>
    </row>
    <row r="243" s="13" customFormat="1">
      <c r="A243" s="13"/>
      <c r="B243" s="241"/>
      <c r="C243" s="242"/>
      <c r="D243" s="223" t="s">
        <v>253</v>
      </c>
      <c r="E243" s="243" t="s">
        <v>1</v>
      </c>
      <c r="F243" s="244" t="s">
        <v>599</v>
      </c>
      <c r="G243" s="242"/>
      <c r="H243" s="245">
        <v>53.039999999999999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253</v>
      </c>
      <c r="AU243" s="251" t="s">
        <v>86</v>
      </c>
      <c r="AV243" s="13" t="s">
        <v>86</v>
      </c>
      <c r="AW243" s="13" t="s">
        <v>33</v>
      </c>
      <c r="AX243" s="13" t="s">
        <v>76</v>
      </c>
      <c r="AY243" s="251" t="s">
        <v>124</v>
      </c>
    </row>
    <row r="244" s="13" customFormat="1">
      <c r="A244" s="13"/>
      <c r="B244" s="241"/>
      <c r="C244" s="242"/>
      <c r="D244" s="223" t="s">
        <v>253</v>
      </c>
      <c r="E244" s="243" t="s">
        <v>1</v>
      </c>
      <c r="F244" s="244" t="s">
        <v>600</v>
      </c>
      <c r="G244" s="242"/>
      <c r="H244" s="245">
        <v>6.5700000000000003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253</v>
      </c>
      <c r="AU244" s="251" t="s">
        <v>86</v>
      </c>
      <c r="AV244" s="13" t="s">
        <v>86</v>
      </c>
      <c r="AW244" s="13" t="s">
        <v>33</v>
      </c>
      <c r="AX244" s="13" t="s">
        <v>76</v>
      </c>
      <c r="AY244" s="251" t="s">
        <v>124</v>
      </c>
    </row>
    <row r="245" s="14" customFormat="1">
      <c r="A245" s="14"/>
      <c r="B245" s="262"/>
      <c r="C245" s="263"/>
      <c r="D245" s="223" t="s">
        <v>253</v>
      </c>
      <c r="E245" s="264" t="s">
        <v>369</v>
      </c>
      <c r="F245" s="265" t="s">
        <v>322</v>
      </c>
      <c r="G245" s="263"/>
      <c r="H245" s="266">
        <v>59.609999999999999</v>
      </c>
      <c r="I245" s="267"/>
      <c r="J245" s="263"/>
      <c r="K245" s="263"/>
      <c r="L245" s="268"/>
      <c r="M245" s="269"/>
      <c r="N245" s="270"/>
      <c r="O245" s="270"/>
      <c r="P245" s="270"/>
      <c r="Q245" s="270"/>
      <c r="R245" s="270"/>
      <c r="S245" s="270"/>
      <c r="T245" s="27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2" t="s">
        <v>253</v>
      </c>
      <c r="AU245" s="272" t="s">
        <v>86</v>
      </c>
      <c r="AV245" s="14" t="s">
        <v>142</v>
      </c>
      <c r="AW245" s="14" t="s">
        <v>33</v>
      </c>
      <c r="AX245" s="14" t="s">
        <v>84</v>
      </c>
      <c r="AY245" s="272" t="s">
        <v>124</v>
      </c>
    </row>
    <row r="246" s="2" customFormat="1" ht="16.5" customHeight="1">
      <c r="A246" s="38"/>
      <c r="B246" s="39"/>
      <c r="C246" s="210" t="s">
        <v>601</v>
      </c>
      <c r="D246" s="210" t="s">
        <v>125</v>
      </c>
      <c r="E246" s="211" t="s">
        <v>602</v>
      </c>
      <c r="F246" s="212" t="s">
        <v>603</v>
      </c>
      <c r="G246" s="213" t="s">
        <v>250</v>
      </c>
      <c r="H246" s="214">
        <v>59.609999999999999</v>
      </c>
      <c r="I246" s="215"/>
      <c r="J246" s="216">
        <f>ROUND(I246*H246,2)</f>
        <v>0</v>
      </c>
      <c r="K246" s="212" t="s">
        <v>251</v>
      </c>
      <c r="L246" s="44"/>
      <c r="M246" s="217" t="s">
        <v>1</v>
      </c>
      <c r="N246" s="218" t="s">
        <v>41</v>
      </c>
      <c r="O246" s="91"/>
      <c r="P246" s="219">
        <f>O246*H246</f>
        <v>0</v>
      </c>
      <c r="Q246" s="219">
        <v>3.6000000000000001E-05</v>
      </c>
      <c r="R246" s="219">
        <f>Q246*H246</f>
        <v>0.0021459600000000001</v>
      </c>
      <c r="S246" s="219">
        <v>0</v>
      </c>
      <c r="T246" s="22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1" t="s">
        <v>142</v>
      </c>
      <c r="AT246" s="221" t="s">
        <v>125</v>
      </c>
      <c r="AU246" s="221" t="s">
        <v>86</v>
      </c>
      <c r="AY246" s="17" t="s">
        <v>124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84</v>
      </c>
      <c r="BK246" s="222">
        <f>ROUND(I246*H246,2)</f>
        <v>0</v>
      </c>
      <c r="BL246" s="17" t="s">
        <v>142</v>
      </c>
      <c r="BM246" s="221" t="s">
        <v>604</v>
      </c>
    </row>
    <row r="247" s="13" customFormat="1">
      <c r="A247" s="13"/>
      <c r="B247" s="241"/>
      <c r="C247" s="242"/>
      <c r="D247" s="223" t="s">
        <v>253</v>
      </c>
      <c r="E247" s="243" t="s">
        <v>1</v>
      </c>
      <c r="F247" s="244" t="s">
        <v>369</v>
      </c>
      <c r="G247" s="242"/>
      <c r="H247" s="245">
        <v>59.609999999999999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1" t="s">
        <v>253</v>
      </c>
      <c r="AU247" s="251" t="s">
        <v>86</v>
      </c>
      <c r="AV247" s="13" t="s">
        <v>86</v>
      </c>
      <c r="AW247" s="13" t="s">
        <v>33</v>
      </c>
      <c r="AX247" s="13" t="s">
        <v>84</v>
      </c>
      <c r="AY247" s="251" t="s">
        <v>124</v>
      </c>
    </row>
    <row r="248" s="2" customFormat="1" ht="21.75" customHeight="1">
      <c r="A248" s="38"/>
      <c r="B248" s="39"/>
      <c r="C248" s="210" t="s">
        <v>605</v>
      </c>
      <c r="D248" s="210" t="s">
        <v>125</v>
      </c>
      <c r="E248" s="211" t="s">
        <v>606</v>
      </c>
      <c r="F248" s="212" t="s">
        <v>607</v>
      </c>
      <c r="G248" s="213" t="s">
        <v>261</v>
      </c>
      <c r="H248" s="214">
        <v>22.244</v>
      </c>
      <c r="I248" s="215"/>
      <c r="J248" s="216">
        <f>ROUND(I248*H248,2)</f>
        <v>0</v>
      </c>
      <c r="K248" s="212" t="s">
        <v>251</v>
      </c>
      <c r="L248" s="44"/>
      <c r="M248" s="217" t="s">
        <v>1</v>
      </c>
      <c r="N248" s="218" t="s">
        <v>41</v>
      </c>
      <c r="O248" s="91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1" t="s">
        <v>142</v>
      </c>
      <c r="AT248" s="221" t="s">
        <v>125</v>
      </c>
      <c r="AU248" s="221" t="s">
        <v>86</v>
      </c>
      <c r="AY248" s="17" t="s">
        <v>124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84</v>
      </c>
      <c r="BK248" s="222">
        <f>ROUND(I248*H248,2)</f>
        <v>0</v>
      </c>
      <c r="BL248" s="17" t="s">
        <v>142</v>
      </c>
      <c r="BM248" s="221" t="s">
        <v>608</v>
      </c>
    </row>
    <row r="249" s="15" customFormat="1">
      <c r="A249" s="15"/>
      <c r="B249" s="278"/>
      <c r="C249" s="279"/>
      <c r="D249" s="223" t="s">
        <v>253</v>
      </c>
      <c r="E249" s="280" t="s">
        <v>1</v>
      </c>
      <c r="F249" s="281" t="s">
        <v>609</v>
      </c>
      <c r="G249" s="279"/>
      <c r="H249" s="280" t="s">
        <v>1</v>
      </c>
      <c r="I249" s="282"/>
      <c r="J249" s="279"/>
      <c r="K249" s="279"/>
      <c r="L249" s="283"/>
      <c r="M249" s="284"/>
      <c r="N249" s="285"/>
      <c r="O249" s="285"/>
      <c r="P249" s="285"/>
      <c r="Q249" s="285"/>
      <c r="R249" s="285"/>
      <c r="S249" s="285"/>
      <c r="T249" s="28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7" t="s">
        <v>253</v>
      </c>
      <c r="AU249" s="287" t="s">
        <v>86</v>
      </c>
      <c r="AV249" s="15" t="s">
        <v>84</v>
      </c>
      <c r="AW249" s="15" t="s">
        <v>33</v>
      </c>
      <c r="AX249" s="15" t="s">
        <v>76</v>
      </c>
      <c r="AY249" s="287" t="s">
        <v>124</v>
      </c>
    </row>
    <row r="250" s="13" customFormat="1">
      <c r="A250" s="13"/>
      <c r="B250" s="241"/>
      <c r="C250" s="242"/>
      <c r="D250" s="223" t="s">
        <v>253</v>
      </c>
      <c r="E250" s="243" t="s">
        <v>1</v>
      </c>
      <c r="F250" s="244" t="s">
        <v>610</v>
      </c>
      <c r="G250" s="242"/>
      <c r="H250" s="245">
        <v>22.244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1" t="s">
        <v>253</v>
      </c>
      <c r="AU250" s="251" t="s">
        <v>86</v>
      </c>
      <c r="AV250" s="13" t="s">
        <v>86</v>
      </c>
      <c r="AW250" s="13" t="s">
        <v>33</v>
      </c>
      <c r="AX250" s="13" t="s">
        <v>76</v>
      </c>
      <c r="AY250" s="251" t="s">
        <v>124</v>
      </c>
    </row>
    <row r="251" s="14" customFormat="1">
      <c r="A251" s="14"/>
      <c r="B251" s="262"/>
      <c r="C251" s="263"/>
      <c r="D251" s="223" t="s">
        <v>253</v>
      </c>
      <c r="E251" s="264" t="s">
        <v>1</v>
      </c>
      <c r="F251" s="265" t="s">
        <v>322</v>
      </c>
      <c r="G251" s="263"/>
      <c r="H251" s="266">
        <v>22.244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2" t="s">
        <v>253</v>
      </c>
      <c r="AU251" s="272" t="s">
        <v>86</v>
      </c>
      <c r="AV251" s="14" t="s">
        <v>142</v>
      </c>
      <c r="AW251" s="14" t="s">
        <v>33</v>
      </c>
      <c r="AX251" s="14" t="s">
        <v>84</v>
      </c>
      <c r="AY251" s="272" t="s">
        <v>124</v>
      </c>
    </row>
    <row r="252" s="2" customFormat="1" ht="24.15" customHeight="1">
      <c r="A252" s="38"/>
      <c r="B252" s="39"/>
      <c r="C252" s="210" t="s">
        <v>611</v>
      </c>
      <c r="D252" s="210" t="s">
        <v>125</v>
      </c>
      <c r="E252" s="211" t="s">
        <v>612</v>
      </c>
      <c r="F252" s="212" t="s">
        <v>613</v>
      </c>
      <c r="G252" s="213" t="s">
        <v>261</v>
      </c>
      <c r="H252" s="214">
        <v>49.374000000000002</v>
      </c>
      <c r="I252" s="215"/>
      <c r="J252" s="216">
        <f>ROUND(I252*H252,2)</f>
        <v>0</v>
      </c>
      <c r="K252" s="212" t="s">
        <v>251</v>
      </c>
      <c r="L252" s="44"/>
      <c r="M252" s="217" t="s">
        <v>1</v>
      </c>
      <c r="N252" s="218" t="s">
        <v>41</v>
      </c>
      <c r="O252" s="91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1" t="s">
        <v>142</v>
      </c>
      <c r="AT252" s="221" t="s">
        <v>125</v>
      </c>
      <c r="AU252" s="221" t="s">
        <v>86</v>
      </c>
      <c r="AY252" s="17" t="s">
        <v>124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7" t="s">
        <v>84</v>
      </c>
      <c r="BK252" s="222">
        <f>ROUND(I252*H252,2)</f>
        <v>0</v>
      </c>
      <c r="BL252" s="17" t="s">
        <v>142</v>
      </c>
      <c r="BM252" s="221" t="s">
        <v>614</v>
      </c>
    </row>
    <row r="253" s="15" customFormat="1">
      <c r="A253" s="15"/>
      <c r="B253" s="278"/>
      <c r="C253" s="279"/>
      <c r="D253" s="223" t="s">
        <v>253</v>
      </c>
      <c r="E253" s="280" t="s">
        <v>1</v>
      </c>
      <c r="F253" s="281" t="s">
        <v>615</v>
      </c>
      <c r="G253" s="279"/>
      <c r="H253" s="280" t="s">
        <v>1</v>
      </c>
      <c r="I253" s="282"/>
      <c r="J253" s="279"/>
      <c r="K253" s="279"/>
      <c r="L253" s="283"/>
      <c r="M253" s="284"/>
      <c r="N253" s="285"/>
      <c r="O253" s="285"/>
      <c r="P253" s="285"/>
      <c r="Q253" s="285"/>
      <c r="R253" s="285"/>
      <c r="S253" s="285"/>
      <c r="T253" s="28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7" t="s">
        <v>253</v>
      </c>
      <c r="AU253" s="287" t="s">
        <v>86</v>
      </c>
      <c r="AV253" s="15" t="s">
        <v>84</v>
      </c>
      <c r="AW253" s="15" t="s">
        <v>33</v>
      </c>
      <c r="AX253" s="15" t="s">
        <v>76</v>
      </c>
      <c r="AY253" s="287" t="s">
        <v>124</v>
      </c>
    </row>
    <row r="254" s="13" customFormat="1">
      <c r="A254" s="13"/>
      <c r="B254" s="241"/>
      <c r="C254" s="242"/>
      <c r="D254" s="223" t="s">
        <v>253</v>
      </c>
      <c r="E254" s="243" t="s">
        <v>1</v>
      </c>
      <c r="F254" s="244" t="s">
        <v>616</v>
      </c>
      <c r="G254" s="242"/>
      <c r="H254" s="245">
        <v>49.374000000000002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253</v>
      </c>
      <c r="AU254" s="251" t="s">
        <v>86</v>
      </c>
      <c r="AV254" s="13" t="s">
        <v>86</v>
      </c>
      <c r="AW254" s="13" t="s">
        <v>33</v>
      </c>
      <c r="AX254" s="13" t="s">
        <v>76</v>
      </c>
      <c r="AY254" s="251" t="s">
        <v>124</v>
      </c>
    </row>
    <row r="255" s="14" customFormat="1">
      <c r="A255" s="14"/>
      <c r="B255" s="262"/>
      <c r="C255" s="263"/>
      <c r="D255" s="223" t="s">
        <v>253</v>
      </c>
      <c r="E255" s="264" t="s">
        <v>394</v>
      </c>
      <c r="F255" s="265" t="s">
        <v>322</v>
      </c>
      <c r="G255" s="263"/>
      <c r="H255" s="266">
        <v>49.374000000000002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2" t="s">
        <v>253</v>
      </c>
      <c r="AU255" s="272" t="s">
        <v>86</v>
      </c>
      <c r="AV255" s="14" t="s">
        <v>142</v>
      </c>
      <c r="AW255" s="14" t="s">
        <v>33</v>
      </c>
      <c r="AX255" s="14" t="s">
        <v>84</v>
      </c>
      <c r="AY255" s="272" t="s">
        <v>124</v>
      </c>
    </row>
    <row r="256" s="2" customFormat="1" ht="16.5" customHeight="1">
      <c r="A256" s="38"/>
      <c r="B256" s="39"/>
      <c r="C256" s="210" t="s">
        <v>617</v>
      </c>
      <c r="D256" s="210" t="s">
        <v>125</v>
      </c>
      <c r="E256" s="211" t="s">
        <v>618</v>
      </c>
      <c r="F256" s="212" t="s">
        <v>619</v>
      </c>
      <c r="G256" s="213" t="s">
        <v>250</v>
      </c>
      <c r="H256" s="214">
        <v>89.718000000000004</v>
      </c>
      <c r="I256" s="215"/>
      <c r="J256" s="216">
        <f>ROUND(I256*H256,2)</f>
        <v>0</v>
      </c>
      <c r="K256" s="212" t="s">
        <v>251</v>
      </c>
      <c r="L256" s="44"/>
      <c r="M256" s="217" t="s">
        <v>1</v>
      </c>
      <c r="N256" s="218" t="s">
        <v>41</v>
      </c>
      <c r="O256" s="91"/>
      <c r="P256" s="219">
        <f>O256*H256</f>
        <v>0</v>
      </c>
      <c r="Q256" s="219">
        <v>0.0012979999999999999</v>
      </c>
      <c r="R256" s="219">
        <f>Q256*H256</f>
        <v>0.11645396399999999</v>
      </c>
      <c r="S256" s="219">
        <v>0</v>
      </c>
      <c r="T256" s="22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1" t="s">
        <v>142</v>
      </c>
      <c r="AT256" s="221" t="s">
        <v>125</v>
      </c>
      <c r="AU256" s="221" t="s">
        <v>86</v>
      </c>
      <c r="AY256" s="17" t="s">
        <v>124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7" t="s">
        <v>84</v>
      </c>
      <c r="BK256" s="222">
        <f>ROUND(I256*H256,2)</f>
        <v>0</v>
      </c>
      <c r="BL256" s="17" t="s">
        <v>142</v>
      </c>
      <c r="BM256" s="221" t="s">
        <v>620</v>
      </c>
    </row>
    <row r="257" s="13" customFormat="1">
      <c r="A257" s="13"/>
      <c r="B257" s="241"/>
      <c r="C257" s="242"/>
      <c r="D257" s="223" t="s">
        <v>253</v>
      </c>
      <c r="E257" s="243" t="s">
        <v>1</v>
      </c>
      <c r="F257" s="244" t="s">
        <v>621</v>
      </c>
      <c r="G257" s="242"/>
      <c r="H257" s="245">
        <v>89.718000000000004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1" t="s">
        <v>253</v>
      </c>
      <c r="AU257" s="251" t="s">
        <v>86</v>
      </c>
      <c r="AV257" s="13" t="s">
        <v>86</v>
      </c>
      <c r="AW257" s="13" t="s">
        <v>33</v>
      </c>
      <c r="AX257" s="13" t="s">
        <v>76</v>
      </c>
      <c r="AY257" s="251" t="s">
        <v>124</v>
      </c>
    </row>
    <row r="258" s="14" customFormat="1">
      <c r="A258" s="14"/>
      <c r="B258" s="262"/>
      <c r="C258" s="263"/>
      <c r="D258" s="223" t="s">
        <v>253</v>
      </c>
      <c r="E258" s="264" t="s">
        <v>372</v>
      </c>
      <c r="F258" s="265" t="s">
        <v>322</v>
      </c>
      <c r="G258" s="263"/>
      <c r="H258" s="266">
        <v>89.718000000000004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2" t="s">
        <v>253</v>
      </c>
      <c r="AU258" s="272" t="s">
        <v>86</v>
      </c>
      <c r="AV258" s="14" t="s">
        <v>142</v>
      </c>
      <c r="AW258" s="14" t="s">
        <v>33</v>
      </c>
      <c r="AX258" s="14" t="s">
        <v>84</v>
      </c>
      <c r="AY258" s="272" t="s">
        <v>124</v>
      </c>
    </row>
    <row r="259" s="2" customFormat="1" ht="16.5" customHeight="1">
      <c r="A259" s="38"/>
      <c r="B259" s="39"/>
      <c r="C259" s="210" t="s">
        <v>622</v>
      </c>
      <c r="D259" s="210" t="s">
        <v>125</v>
      </c>
      <c r="E259" s="211" t="s">
        <v>623</v>
      </c>
      <c r="F259" s="212" t="s">
        <v>624</v>
      </c>
      <c r="G259" s="213" t="s">
        <v>250</v>
      </c>
      <c r="H259" s="214">
        <v>89.718000000000004</v>
      </c>
      <c r="I259" s="215"/>
      <c r="J259" s="216">
        <f>ROUND(I259*H259,2)</f>
        <v>0</v>
      </c>
      <c r="K259" s="212" t="s">
        <v>251</v>
      </c>
      <c r="L259" s="44"/>
      <c r="M259" s="217" t="s">
        <v>1</v>
      </c>
      <c r="N259" s="218" t="s">
        <v>41</v>
      </c>
      <c r="O259" s="91"/>
      <c r="P259" s="219">
        <f>O259*H259</f>
        <v>0</v>
      </c>
      <c r="Q259" s="219">
        <v>3.6000000000000001E-05</v>
      </c>
      <c r="R259" s="219">
        <f>Q259*H259</f>
        <v>0.003229848</v>
      </c>
      <c r="S259" s="219">
        <v>0</v>
      </c>
      <c r="T259" s="22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1" t="s">
        <v>142</v>
      </c>
      <c r="AT259" s="221" t="s">
        <v>125</v>
      </c>
      <c r="AU259" s="221" t="s">
        <v>86</v>
      </c>
      <c r="AY259" s="17" t="s">
        <v>124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7" t="s">
        <v>84</v>
      </c>
      <c r="BK259" s="222">
        <f>ROUND(I259*H259,2)</f>
        <v>0</v>
      </c>
      <c r="BL259" s="17" t="s">
        <v>142</v>
      </c>
      <c r="BM259" s="221" t="s">
        <v>625</v>
      </c>
    </row>
    <row r="260" s="13" customFormat="1">
      <c r="A260" s="13"/>
      <c r="B260" s="241"/>
      <c r="C260" s="242"/>
      <c r="D260" s="223" t="s">
        <v>253</v>
      </c>
      <c r="E260" s="243" t="s">
        <v>1</v>
      </c>
      <c r="F260" s="244" t="s">
        <v>372</v>
      </c>
      <c r="G260" s="242"/>
      <c r="H260" s="245">
        <v>89.718000000000004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253</v>
      </c>
      <c r="AU260" s="251" t="s">
        <v>86</v>
      </c>
      <c r="AV260" s="13" t="s">
        <v>86</v>
      </c>
      <c r="AW260" s="13" t="s">
        <v>33</v>
      </c>
      <c r="AX260" s="13" t="s">
        <v>84</v>
      </c>
      <c r="AY260" s="251" t="s">
        <v>124</v>
      </c>
    </row>
    <row r="261" s="2" customFormat="1" ht="24.15" customHeight="1">
      <c r="A261" s="38"/>
      <c r="B261" s="39"/>
      <c r="C261" s="210" t="s">
        <v>626</v>
      </c>
      <c r="D261" s="210" t="s">
        <v>125</v>
      </c>
      <c r="E261" s="211" t="s">
        <v>627</v>
      </c>
      <c r="F261" s="212" t="s">
        <v>628</v>
      </c>
      <c r="G261" s="213" t="s">
        <v>275</v>
      </c>
      <c r="H261" s="214">
        <v>8.8870000000000005</v>
      </c>
      <c r="I261" s="215"/>
      <c r="J261" s="216">
        <f>ROUND(I261*H261,2)</f>
        <v>0</v>
      </c>
      <c r="K261" s="212" t="s">
        <v>251</v>
      </c>
      <c r="L261" s="44"/>
      <c r="M261" s="217" t="s">
        <v>1</v>
      </c>
      <c r="N261" s="218" t="s">
        <v>41</v>
      </c>
      <c r="O261" s="91"/>
      <c r="P261" s="219">
        <f>O261*H261</f>
        <v>0</v>
      </c>
      <c r="Q261" s="219">
        <v>1.038303</v>
      </c>
      <c r="R261" s="219">
        <f>Q261*H261</f>
        <v>9.2273987609999999</v>
      </c>
      <c r="S261" s="219">
        <v>0</v>
      </c>
      <c r="T261" s="22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1" t="s">
        <v>142</v>
      </c>
      <c r="AT261" s="221" t="s">
        <v>125</v>
      </c>
      <c r="AU261" s="221" t="s">
        <v>86</v>
      </c>
      <c r="AY261" s="17" t="s">
        <v>124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7" t="s">
        <v>84</v>
      </c>
      <c r="BK261" s="222">
        <f>ROUND(I261*H261,2)</f>
        <v>0</v>
      </c>
      <c r="BL261" s="17" t="s">
        <v>142</v>
      </c>
      <c r="BM261" s="221" t="s">
        <v>629</v>
      </c>
    </row>
    <row r="262" s="15" customFormat="1">
      <c r="A262" s="15"/>
      <c r="B262" s="278"/>
      <c r="C262" s="279"/>
      <c r="D262" s="223" t="s">
        <v>253</v>
      </c>
      <c r="E262" s="280" t="s">
        <v>1</v>
      </c>
      <c r="F262" s="281" t="s">
        <v>577</v>
      </c>
      <c r="G262" s="279"/>
      <c r="H262" s="280" t="s">
        <v>1</v>
      </c>
      <c r="I262" s="282"/>
      <c r="J262" s="279"/>
      <c r="K262" s="279"/>
      <c r="L262" s="283"/>
      <c r="M262" s="284"/>
      <c r="N262" s="285"/>
      <c r="O262" s="285"/>
      <c r="P262" s="285"/>
      <c r="Q262" s="285"/>
      <c r="R262" s="285"/>
      <c r="S262" s="285"/>
      <c r="T262" s="28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7" t="s">
        <v>253</v>
      </c>
      <c r="AU262" s="287" t="s">
        <v>86</v>
      </c>
      <c r="AV262" s="15" t="s">
        <v>84</v>
      </c>
      <c r="AW262" s="15" t="s">
        <v>33</v>
      </c>
      <c r="AX262" s="15" t="s">
        <v>76</v>
      </c>
      <c r="AY262" s="287" t="s">
        <v>124</v>
      </c>
    </row>
    <row r="263" s="15" customFormat="1">
      <c r="A263" s="15"/>
      <c r="B263" s="278"/>
      <c r="C263" s="279"/>
      <c r="D263" s="223" t="s">
        <v>253</v>
      </c>
      <c r="E263" s="280" t="s">
        <v>1</v>
      </c>
      <c r="F263" s="281" t="s">
        <v>630</v>
      </c>
      <c r="G263" s="279"/>
      <c r="H263" s="280" t="s">
        <v>1</v>
      </c>
      <c r="I263" s="282"/>
      <c r="J263" s="279"/>
      <c r="K263" s="279"/>
      <c r="L263" s="283"/>
      <c r="M263" s="284"/>
      <c r="N263" s="285"/>
      <c r="O263" s="285"/>
      <c r="P263" s="285"/>
      <c r="Q263" s="285"/>
      <c r="R263" s="285"/>
      <c r="S263" s="285"/>
      <c r="T263" s="28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87" t="s">
        <v>253</v>
      </c>
      <c r="AU263" s="287" t="s">
        <v>86</v>
      </c>
      <c r="AV263" s="15" t="s">
        <v>84</v>
      </c>
      <c r="AW263" s="15" t="s">
        <v>33</v>
      </c>
      <c r="AX263" s="15" t="s">
        <v>76</v>
      </c>
      <c r="AY263" s="287" t="s">
        <v>124</v>
      </c>
    </row>
    <row r="264" s="13" customFormat="1">
      <c r="A264" s="13"/>
      <c r="B264" s="241"/>
      <c r="C264" s="242"/>
      <c r="D264" s="223" t="s">
        <v>253</v>
      </c>
      <c r="E264" s="243" t="s">
        <v>1</v>
      </c>
      <c r="F264" s="244" t="s">
        <v>631</v>
      </c>
      <c r="G264" s="242"/>
      <c r="H264" s="245">
        <v>8.8870000000000005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253</v>
      </c>
      <c r="AU264" s="251" t="s">
        <v>86</v>
      </c>
      <c r="AV264" s="13" t="s">
        <v>86</v>
      </c>
      <c r="AW264" s="13" t="s">
        <v>33</v>
      </c>
      <c r="AX264" s="13" t="s">
        <v>76</v>
      </c>
      <c r="AY264" s="251" t="s">
        <v>124</v>
      </c>
    </row>
    <row r="265" s="14" customFormat="1">
      <c r="A265" s="14"/>
      <c r="B265" s="262"/>
      <c r="C265" s="263"/>
      <c r="D265" s="223" t="s">
        <v>253</v>
      </c>
      <c r="E265" s="264" t="s">
        <v>1</v>
      </c>
      <c r="F265" s="265" t="s">
        <v>322</v>
      </c>
      <c r="G265" s="263"/>
      <c r="H265" s="266">
        <v>8.8870000000000005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2" t="s">
        <v>253</v>
      </c>
      <c r="AU265" s="272" t="s">
        <v>86</v>
      </c>
      <c r="AV265" s="14" t="s">
        <v>142</v>
      </c>
      <c r="AW265" s="14" t="s">
        <v>33</v>
      </c>
      <c r="AX265" s="14" t="s">
        <v>84</v>
      </c>
      <c r="AY265" s="272" t="s">
        <v>124</v>
      </c>
    </row>
    <row r="266" s="11" customFormat="1" ht="22.8" customHeight="1">
      <c r="A266" s="11"/>
      <c r="B266" s="196"/>
      <c r="C266" s="197"/>
      <c r="D266" s="198" t="s">
        <v>75</v>
      </c>
      <c r="E266" s="239" t="s">
        <v>137</v>
      </c>
      <c r="F266" s="239" t="s">
        <v>632</v>
      </c>
      <c r="G266" s="197"/>
      <c r="H266" s="197"/>
      <c r="I266" s="200"/>
      <c r="J266" s="240">
        <f>BK266</f>
        <v>0</v>
      </c>
      <c r="K266" s="197"/>
      <c r="L266" s="202"/>
      <c r="M266" s="203"/>
      <c r="N266" s="204"/>
      <c r="O266" s="204"/>
      <c r="P266" s="205">
        <f>SUM(P267:P357)</f>
        <v>0</v>
      </c>
      <c r="Q266" s="204"/>
      <c r="R266" s="205">
        <f>SUM(R267:R357)</f>
        <v>34.616056806899998</v>
      </c>
      <c r="S266" s="204"/>
      <c r="T266" s="206">
        <f>SUM(T267:T357)</f>
        <v>0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R266" s="207" t="s">
        <v>84</v>
      </c>
      <c r="AT266" s="208" t="s">
        <v>75</v>
      </c>
      <c r="AU266" s="208" t="s">
        <v>84</v>
      </c>
      <c r="AY266" s="207" t="s">
        <v>124</v>
      </c>
      <c r="BK266" s="209">
        <f>SUM(BK267:BK357)</f>
        <v>0</v>
      </c>
    </row>
    <row r="267" s="2" customFormat="1" ht="16.5" customHeight="1">
      <c r="A267" s="38"/>
      <c r="B267" s="39"/>
      <c r="C267" s="210" t="s">
        <v>633</v>
      </c>
      <c r="D267" s="210" t="s">
        <v>125</v>
      </c>
      <c r="E267" s="211" t="s">
        <v>634</v>
      </c>
      <c r="F267" s="212" t="s">
        <v>635</v>
      </c>
      <c r="G267" s="213" t="s">
        <v>261</v>
      </c>
      <c r="H267" s="214">
        <v>0.68999999999999995</v>
      </c>
      <c r="I267" s="215"/>
      <c r="J267" s="216">
        <f>ROUND(I267*H267,2)</f>
        <v>0</v>
      </c>
      <c r="K267" s="212" t="s">
        <v>251</v>
      </c>
      <c r="L267" s="44"/>
      <c r="M267" s="217" t="s">
        <v>1</v>
      </c>
      <c r="N267" s="218" t="s">
        <v>41</v>
      </c>
      <c r="O267" s="91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1" t="s">
        <v>142</v>
      </c>
      <c r="AT267" s="221" t="s">
        <v>125</v>
      </c>
      <c r="AU267" s="221" t="s">
        <v>86</v>
      </c>
      <c r="AY267" s="17" t="s">
        <v>124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84</v>
      </c>
      <c r="BK267" s="222">
        <f>ROUND(I267*H267,2)</f>
        <v>0</v>
      </c>
      <c r="BL267" s="17" t="s">
        <v>142</v>
      </c>
      <c r="BM267" s="221" t="s">
        <v>636</v>
      </c>
    </row>
    <row r="268" s="15" customFormat="1">
      <c r="A268" s="15"/>
      <c r="B268" s="278"/>
      <c r="C268" s="279"/>
      <c r="D268" s="223" t="s">
        <v>253</v>
      </c>
      <c r="E268" s="280" t="s">
        <v>1</v>
      </c>
      <c r="F268" s="281" t="s">
        <v>637</v>
      </c>
      <c r="G268" s="279"/>
      <c r="H268" s="280" t="s">
        <v>1</v>
      </c>
      <c r="I268" s="282"/>
      <c r="J268" s="279"/>
      <c r="K268" s="279"/>
      <c r="L268" s="283"/>
      <c r="M268" s="284"/>
      <c r="N268" s="285"/>
      <c r="O268" s="285"/>
      <c r="P268" s="285"/>
      <c r="Q268" s="285"/>
      <c r="R268" s="285"/>
      <c r="S268" s="285"/>
      <c r="T268" s="28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7" t="s">
        <v>253</v>
      </c>
      <c r="AU268" s="287" t="s">
        <v>86</v>
      </c>
      <c r="AV268" s="15" t="s">
        <v>84</v>
      </c>
      <c r="AW268" s="15" t="s">
        <v>33</v>
      </c>
      <c r="AX268" s="15" t="s">
        <v>76</v>
      </c>
      <c r="AY268" s="287" t="s">
        <v>124</v>
      </c>
    </row>
    <row r="269" s="13" customFormat="1">
      <c r="A269" s="13"/>
      <c r="B269" s="241"/>
      <c r="C269" s="242"/>
      <c r="D269" s="223" t="s">
        <v>253</v>
      </c>
      <c r="E269" s="243" t="s">
        <v>1</v>
      </c>
      <c r="F269" s="244" t="s">
        <v>638</v>
      </c>
      <c r="G269" s="242"/>
      <c r="H269" s="245">
        <v>0.68999999999999995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253</v>
      </c>
      <c r="AU269" s="251" t="s">
        <v>86</v>
      </c>
      <c r="AV269" s="13" t="s">
        <v>86</v>
      </c>
      <c r="AW269" s="13" t="s">
        <v>33</v>
      </c>
      <c r="AX269" s="13" t="s">
        <v>76</v>
      </c>
      <c r="AY269" s="251" t="s">
        <v>124</v>
      </c>
    </row>
    <row r="270" s="14" customFormat="1">
      <c r="A270" s="14"/>
      <c r="B270" s="262"/>
      <c r="C270" s="263"/>
      <c r="D270" s="223" t="s">
        <v>253</v>
      </c>
      <c r="E270" s="264" t="s">
        <v>427</v>
      </c>
      <c r="F270" s="265" t="s">
        <v>322</v>
      </c>
      <c r="G270" s="263"/>
      <c r="H270" s="266">
        <v>0.68999999999999995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2" t="s">
        <v>253</v>
      </c>
      <c r="AU270" s="272" t="s">
        <v>86</v>
      </c>
      <c r="AV270" s="14" t="s">
        <v>142</v>
      </c>
      <c r="AW270" s="14" t="s">
        <v>33</v>
      </c>
      <c r="AX270" s="14" t="s">
        <v>84</v>
      </c>
      <c r="AY270" s="272" t="s">
        <v>124</v>
      </c>
    </row>
    <row r="271" s="2" customFormat="1" ht="24.15" customHeight="1">
      <c r="A271" s="38"/>
      <c r="B271" s="39"/>
      <c r="C271" s="210" t="s">
        <v>639</v>
      </c>
      <c r="D271" s="210" t="s">
        <v>125</v>
      </c>
      <c r="E271" s="211" t="s">
        <v>640</v>
      </c>
      <c r="F271" s="212" t="s">
        <v>641</v>
      </c>
      <c r="G271" s="213" t="s">
        <v>261</v>
      </c>
      <c r="H271" s="214">
        <v>0.68999999999999995</v>
      </c>
      <c r="I271" s="215"/>
      <c r="J271" s="216">
        <f>ROUND(I271*H271,2)</f>
        <v>0</v>
      </c>
      <c r="K271" s="212" t="s">
        <v>251</v>
      </c>
      <c r="L271" s="44"/>
      <c r="M271" s="217" t="s">
        <v>1</v>
      </c>
      <c r="N271" s="218" t="s">
        <v>41</v>
      </c>
      <c r="O271" s="91"/>
      <c r="P271" s="219">
        <f>O271*H271</f>
        <v>0</v>
      </c>
      <c r="Q271" s="219">
        <v>0.048579999999999998</v>
      </c>
      <c r="R271" s="219">
        <f>Q271*H271</f>
        <v>0.033520199999999993</v>
      </c>
      <c r="S271" s="219">
        <v>0</v>
      </c>
      <c r="T271" s="22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1" t="s">
        <v>142</v>
      </c>
      <c r="AT271" s="221" t="s">
        <v>125</v>
      </c>
      <c r="AU271" s="221" t="s">
        <v>86</v>
      </c>
      <c r="AY271" s="17" t="s">
        <v>124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7" t="s">
        <v>84</v>
      </c>
      <c r="BK271" s="222">
        <f>ROUND(I271*H271,2)</f>
        <v>0</v>
      </c>
      <c r="BL271" s="17" t="s">
        <v>142</v>
      </c>
      <c r="BM271" s="221" t="s">
        <v>642</v>
      </c>
    </row>
    <row r="272" s="13" customFormat="1">
      <c r="A272" s="13"/>
      <c r="B272" s="241"/>
      <c r="C272" s="242"/>
      <c r="D272" s="223" t="s">
        <v>253</v>
      </c>
      <c r="E272" s="243" t="s">
        <v>1</v>
      </c>
      <c r="F272" s="244" t="s">
        <v>427</v>
      </c>
      <c r="G272" s="242"/>
      <c r="H272" s="245">
        <v>0.68999999999999995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253</v>
      </c>
      <c r="AU272" s="251" t="s">
        <v>86</v>
      </c>
      <c r="AV272" s="13" t="s">
        <v>86</v>
      </c>
      <c r="AW272" s="13" t="s">
        <v>33</v>
      </c>
      <c r="AX272" s="13" t="s">
        <v>84</v>
      </c>
      <c r="AY272" s="251" t="s">
        <v>124</v>
      </c>
    </row>
    <row r="273" s="2" customFormat="1" ht="16.5" customHeight="1">
      <c r="A273" s="38"/>
      <c r="B273" s="39"/>
      <c r="C273" s="210" t="s">
        <v>643</v>
      </c>
      <c r="D273" s="210" t="s">
        <v>125</v>
      </c>
      <c r="E273" s="211" t="s">
        <v>644</v>
      </c>
      <c r="F273" s="212" t="s">
        <v>645</v>
      </c>
      <c r="G273" s="213" t="s">
        <v>250</v>
      </c>
      <c r="H273" s="214">
        <v>3.2970000000000002</v>
      </c>
      <c r="I273" s="215"/>
      <c r="J273" s="216">
        <f>ROUND(I273*H273,2)</f>
        <v>0</v>
      </c>
      <c r="K273" s="212" t="s">
        <v>251</v>
      </c>
      <c r="L273" s="44"/>
      <c r="M273" s="217" t="s">
        <v>1</v>
      </c>
      <c r="N273" s="218" t="s">
        <v>41</v>
      </c>
      <c r="O273" s="91"/>
      <c r="P273" s="219">
        <f>O273*H273</f>
        <v>0</v>
      </c>
      <c r="Q273" s="219">
        <v>0.041258200000000002</v>
      </c>
      <c r="R273" s="219">
        <f>Q273*H273</f>
        <v>0.1360282854</v>
      </c>
      <c r="S273" s="219">
        <v>0</v>
      </c>
      <c r="T273" s="22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1" t="s">
        <v>142</v>
      </c>
      <c r="AT273" s="221" t="s">
        <v>125</v>
      </c>
      <c r="AU273" s="221" t="s">
        <v>86</v>
      </c>
      <c r="AY273" s="17" t="s">
        <v>124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7" t="s">
        <v>84</v>
      </c>
      <c r="BK273" s="222">
        <f>ROUND(I273*H273,2)</f>
        <v>0</v>
      </c>
      <c r="BL273" s="17" t="s">
        <v>142</v>
      </c>
      <c r="BM273" s="221" t="s">
        <v>646</v>
      </c>
    </row>
    <row r="274" s="13" customFormat="1">
      <c r="A274" s="13"/>
      <c r="B274" s="241"/>
      <c r="C274" s="242"/>
      <c r="D274" s="223" t="s">
        <v>253</v>
      </c>
      <c r="E274" s="243" t="s">
        <v>1</v>
      </c>
      <c r="F274" s="244" t="s">
        <v>647</v>
      </c>
      <c r="G274" s="242"/>
      <c r="H274" s="245">
        <v>3.2970000000000002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1" t="s">
        <v>253</v>
      </c>
      <c r="AU274" s="251" t="s">
        <v>86</v>
      </c>
      <c r="AV274" s="13" t="s">
        <v>86</v>
      </c>
      <c r="AW274" s="13" t="s">
        <v>33</v>
      </c>
      <c r="AX274" s="13" t="s">
        <v>76</v>
      </c>
      <c r="AY274" s="251" t="s">
        <v>124</v>
      </c>
    </row>
    <row r="275" s="14" customFormat="1">
      <c r="A275" s="14"/>
      <c r="B275" s="262"/>
      <c r="C275" s="263"/>
      <c r="D275" s="223" t="s">
        <v>253</v>
      </c>
      <c r="E275" s="264" t="s">
        <v>375</v>
      </c>
      <c r="F275" s="265" t="s">
        <v>322</v>
      </c>
      <c r="G275" s="263"/>
      <c r="H275" s="266">
        <v>3.2970000000000002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253</v>
      </c>
      <c r="AU275" s="272" t="s">
        <v>86</v>
      </c>
      <c r="AV275" s="14" t="s">
        <v>142</v>
      </c>
      <c r="AW275" s="14" t="s">
        <v>33</v>
      </c>
      <c r="AX275" s="14" t="s">
        <v>84</v>
      </c>
      <c r="AY275" s="272" t="s">
        <v>124</v>
      </c>
    </row>
    <row r="276" s="2" customFormat="1" ht="16.5" customHeight="1">
      <c r="A276" s="38"/>
      <c r="B276" s="39"/>
      <c r="C276" s="210" t="s">
        <v>648</v>
      </c>
      <c r="D276" s="210" t="s">
        <v>125</v>
      </c>
      <c r="E276" s="211" t="s">
        <v>649</v>
      </c>
      <c r="F276" s="212" t="s">
        <v>650</v>
      </c>
      <c r="G276" s="213" t="s">
        <v>250</v>
      </c>
      <c r="H276" s="214">
        <v>3.2970000000000002</v>
      </c>
      <c r="I276" s="215"/>
      <c r="J276" s="216">
        <f>ROUND(I276*H276,2)</f>
        <v>0</v>
      </c>
      <c r="K276" s="212" t="s">
        <v>251</v>
      </c>
      <c r="L276" s="44"/>
      <c r="M276" s="217" t="s">
        <v>1</v>
      </c>
      <c r="N276" s="218" t="s">
        <v>41</v>
      </c>
      <c r="O276" s="91"/>
      <c r="P276" s="219">
        <f>O276*H276</f>
        <v>0</v>
      </c>
      <c r="Q276" s="219">
        <v>1.5E-05</v>
      </c>
      <c r="R276" s="219">
        <f>Q276*H276</f>
        <v>4.9455000000000007E-05</v>
      </c>
      <c r="S276" s="219">
        <v>0</v>
      </c>
      <c r="T276" s="22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1" t="s">
        <v>142</v>
      </c>
      <c r="AT276" s="221" t="s">
        <v>125</v>
      </c>
      <c r="AU276" s="221" t="s">
        <v>86</v>
      </c>
      <c r="AY276" s="17" t="s">
        <v>124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7" t="s">
        <v>84</v>
      </c>
      <c r="BK276" s="222">
        <f>ROUND(I276*H276,2)</f>
        <v>0</v>
      </c>
      <c r="BL276" s="17" t="s">
        <v>142</v>
      </c>
      <c r="BM276" s="221" t="s">
        <v>651</v>
      </c>
    </row>
    <row r="277" s="13" customFormat="1">
      <c r="A277" s="13"/>
      <c r="B277" s="241"/>
      <c r="C277" s="242"/>
      <c r="D277" s="223" t="s">
        <v>253</v>
      </c>
      <c r="E277" s="243" t="s">
        <v>1</v>
      </c>
      <c r="F277" s="244" t="s">
        <v>375</v>
      </c>
      <c r="G277" s="242"/>
      <c r="H277" s="245">
        <v>3.2970000000000002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1" t="s">
        <v>253</v>
      </c>
      <c r="AU277" s="251" t="s">
        <v>86</v>
      </c>
      <c r="AV277" s="13" t="s">
        <v>86</v>
      </c>
      <c r="AW277" s="13" t="s">
        <v>33</v>
      </c>
      <c r="AX277" s="13" t="s">
        <v>84</v>
      </c>
      <c r="AY277" s="251" t="s">
        <v>124</v>
      </c>
    </row>
    <row r="278" s="2" customFormat="1" ht="16.5" customHeight="1">
      <c r="A278" s="38"/>
      <c r="B278" s="39"/>
      <c r="C278" s="210" t="s">
        <v>652</v>
      </c>
      <c r="D278" s="210" t="s">
        <v>125</v>
      </c>
      <c r="E278" s="211" t="s">
        <v>653</v>
      </c>
      <c r="F278" s="212" t="s">
        <v>654</v>
      </c>
      <c r="G278" s="213" t="s">
        <v>275</v>
      </c>
      <c r="H278" s="214">
        <v>0.104</v>
      </c>
      <c r="I278" s="215"/>
      <c r="J278" s="216">
        <f>ROUND(I278*H278,2)</f>
        <v>0</v>
      </c>
      <c r="K278" s="212" t="s">
        <v>251</v>
      </c>
      <c r="L278" s="44"/>
      <c r="M278" s="217" t="s">
        <v>1</v>
      </c>
      <c r="N278" s="218" t="s">
        <v>41</v>
      </c>
      <c r="O278" s="91"/>
      <c r="P278" s="219">
        <f>O278*H278</f>
        <v>0</v>
      </c>
      <c r="Q278" s="219">
        <v>1.0487652000000001</v>
      </c>
      <c r="R278" s="219">
        <f>Q278*H278</f>
        <v>0.1090715808</v>
      </c>
      <c r="S278" s="219">
        <v>0</v>
      </c>
      <c r="T278" s="22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1" t="s">
        <v>142</v>
      </c>
      <c r="AT278" s="221" t="s">
        <v>125</v>
      </c>
      <c r="AU278" s="221" t="s">
        <v>86</v>
      </c>
      <c r="AY278" s="17" t="s">
        <v>124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7" t="s">
        <v>84</v>
      </c>
      <c r="BK278" s="222">
        <f>ROUND(I278*H278,2)</f>
        <v>0</v>
      </c>
      <c r="BL278" s="17" t="s">
        <v>142</v>
      </c>
      <c r="BM278" s="221" t="s">
        <v>655</v>
      </c>
    </row>
    <row r="279" s="15" customFormat="1">
      <c r="A279" s="15"/>
      <c r="B279" s="278"/>
      <c r="C279" s="279"/>
      <c r="D279" s="223" t="s">
        <v>253</v>
      </c>
      <c r="E279" s="280" t="s">
        <v>1</v>
      </c>
      <c r="F279" s="281" t="s">
        <v>577</v>
      </c>
      <c r="G279" s="279"/>
      <c r="H279" s="280" t="s">
        <v>1</v>
      </c>
      <c r="I279" s="282"/>
      <c r="J279" s="279"/>
      <c r="K279" s="279"/>
      <c r="L279" s="283"/>
      <c r="M279" s="284"/>
      <c r="N279" s="285"/>
      <c r="O279" s="285"/>
      <c r="P279" s="285"/>
      <c r="Q279" s="285"/>
      <c r="R279" s="285"/>
      <c r="S279" s="285"/>
      <c r="T279" s="28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7" t="s">
        <v>253</v>
      </c>
      <c r="AU279" s="287" t="s">
        <v>86</v>
      </c>
      <c r="AV279" s="15" t="s">
        <v>84</v>
      </c>
      <c r="AW279" s="15" t="s">
        <v>33</v>
      </c>
      <c r="AX279" s="15" t="s">
        <v>76</v>
      </c>
      <c r="AY279" s="287" t="s">
        <v>124</v>
      </c>
    </row>
    <row r="280" s="15" customFormat="1">
      <c r="A280" s="15"/>
      <c r="B280" s="278"/>
      <c r="C280" s="279"/>
      <c r="D280" s="223" t="s">
        <v>253</v>
      </c>
      <c r="E280" s="280" t="s">
        <v>1</v>
      </c>
      <c r="F280" s="281" t="s">
        <v>656</v>
      </c>
      <c r="G280" s="279"/>
      <c r="H280" s="280" t="s">
        <v>1</v>
      </c>
      <c r="I280" s="282"/>
      <c r="J280" s="279"/>
      <c r="K280" s="279"/>
      <c r="L280" s="283"/>
      <c r="M280" s="284"/>
      <c r="N280" s="285"/>
      <c r="O280" s="285"/>
      <c r="P280" s="285"/>
      <c r="Q280" s="285"/>
      <c r="R280" s="285"/>
      <c r="S280" s="285"/>
      <c r="T280" s="28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87" t="s">
        <v>253</v>
      </c>
      <c r="AU280" s="287" t="s">
        <v>86</v>
      </c>
      <c r="AV280" s="15" t="s">
        <v>84</v>
      </c>
      <c r="AW280" s="15" t="s">
        <v>33</v>
      </c>
      <c r="AX280" s="15" t="s">
        <v>76</v>
      </c>
      <c r="AY280" s="287" t="s">
        <v>124</v>
      </c>
    </row>
    <row r="281" s="13" customFormat="1">
      <c r="A281" s="13"/>
      <c r="B281" s="241"/>
      <c r="C281" s="242"/>
      <c r="D281" s="223" t="s">
        <v>253</v>
      </c>
      <c r="E281" s="243" t="s">
        <v>1</v>
      </c>
      <c r="F281" s="244" t="s">
        <v>657</v>
      </c>
      <c r="G281" s="242"/>
      <c r="H281" s="245">
        <v>0.104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1" t="s">
        <v>253</v>
      </c>
      <c r="AU281" s="251" t="s">
        <v>86</v>
      </c>
      <c r="AV281" s="13" t="s">
        <v>86</v>
      </c>
      <c r="AW281" s="13" t="s">
        <v>33</v>
      </c>
      <c r="AX281" s="13" t="s">
        <v>76</v>
      </c>
      <c r="AY281" s="251" t="s">
        <v>124</v>
      </c>
    </row>
    <row r="282" s="14" customFormat="1">
      <c r="A282" s="14"/>
      <c r="B282" s="262"/>
      <c r="C282" s="263"/>
      <c r="D282" s="223" t="s">
        <v>253</v>
      </c>
      <c r="E282" s="264" t="s">
        <v>1</v>
      </c>
      <c r="F282" s="265" t="s">
        <v>322</v>
      </c>
      <c r="G282" s="263"/>
      <c r="H282" s="266">
        <v>0.104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2" t="s">
        <v>253</v>
      </c>
      <c r="AU282" s="272" t="s">
        <v>86</v>
      </c>
      <c r="AV282" s="14" t="s">
        <v>142</v>
      </c>
      <c r="AW282" s="14" t="s">
        <v>33</v>
      </c>
      <c r="AX282" s="14" t="s">
        <v>84</v>
      </c>
      <c r="AY282" s="272" t="s">
        <v>124</v>
      </c>
    </row>
    <row r="283" s="2" customFormat="1" ht="24.15" customHeight="1">
      <c r="A283" s="38"/>
      <c r="B283" s="39"/>
      <c r="C283" s="210" t="s">
        <v>658</v>
      </c>
      <c r="D283" s="210" t="s">
        <v>125</v>
      </c>
      <c r="E283" s="211" t="s">
        <v>659</v>
      </c>
      <c r="F283" s="212" t="s">
        <v>660</v>
      </c>
      <c r="G283" s="213" t="s">
        <v>261</v>
      </c>
      <c r="H283" s="214">
        <v>2.7229999999999999</v>
      </c>
      <c r="I283" s="215"/>
      <c r="J283" s="216">
        <f>ROUND(I283*H283,2)</f>
        <v>0</v>
      </c>
      <c r="K283" s="212" t="s">
        <v>251</v>
      </c>
      <c r="L283" s="44"/>
      <c r="M283" s="217" t="s">
        <v>1</v>
      </c>
      <c r="N283" s="218" t="s">
        <v>41</v>
      </c>
      <c r="O283" s="91"/>
      <c r="P283" s="219">
        <f>O283*H283</f>
        <v>0</v>
      </c>
      <c r="Q283" s="219">
        <v>2.0874999999999999</v>
      </c>
      <c r="R283" s="219">
        <f>Q283*H283</f>
        <v>5.6842624999999991</v>
      </c>
      <c r="S283" s="219">
        <v>0</v>
      </c>
      <c r="T283" s="22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1" t="s">
        <v>142</v>
      </c>
      <c r="AT283" s="221" t="s">
        <v>125</v>
      </c>
      <c r="AU283" s="221" t="s">
        <v>86</v>
      </c>
      <c r="AY283" s="17" t="s">
        <v>124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7" t="s">
        <v>84</v>
      </c>
      <c r="BK283" s="222">
        <f>ROUND(I283*H283,2)</f>
        <v>0</v>
      </c>
      <c r="BL283" s="17" t="s">
        <v>142</v>
      </c>
      <c r="BM283" s="221" t="s">
        <v>661</v>
      </c>
    </row>
    <row r="284" s="15" customFormat="1">
      <c r="A284" s="15"/>
      <c r="B284" s="278"/>
      <c r="C284" s="279"/>
      <c r="D284" s="223" t="s">
        <v>253</v>
      </c>
      <c r="E284" s="280" t="s">
        <v>1</v>
      </c>
      <c r="F284" s="281" t="s">
        <v>662</v>
      </c>
      <c r="G284" s="279"/>
      <c r="H284" s="280" t="s">
        <v>1</v>
      </c>
      <c r="I284" s="282"/>
      <c r="J284" s="279"/>
      <c r="K284" s="279"/>
      <c r="L284" s="283"/>
      <c r="M284" s="284"/>
      <c r="N284" s="285"/>
      <c r="O284" s="285"/>
      <c r="P284" s="285"/>
      <c r="Q284" s="285"/>
      <c r="R284" s="285"/>
      <c r="S284" s="285"/>
      <c r="T284" s="28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7" t="s">
        <v>253</v>
      </c>
      <c r="AU284" s="287" t="s">
        <v>86</v>
      </c>
      <c r="AV284" s="15" t="s">
        <v>84</v>
      </c>
      <c r="AW284" s="15" t="s">
        <v>33</v>
      </c>
      <c r="AX284" s="15" t="s">
        <v>76</v>
      </c>
      <c r="AY284" s="287" t="s">
        <v>124</v>
      </c>
    </row>
    <row r="285" s="13" customFormat="1">
      <c r="A285" s="13"/>
      <c r="B285" s="241"/>
      <c r="C285" s="242"/>
      <c r="D285" s="223" t="s">
        <v>253</v>
      </c>
      <c r="E285" s="243" t="s">
        <v>1</v>
      </c>
      <c r="F285" s="244" t="s">
        <v>663</v>
      </c>
      <c r="G285" s="242"/>
      <c r="H285" s="245">
        <v>2.7229999999999999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1" t="s">
        <v>253</v>
      </c>
      <c r="AU285" s="251" t="s">
        <v>86</v>
      </c>
      <c r="AV285" s="13" t="s">
        <v>86</v>
      </c>
      <c r="AW285" s="13" t="s">
        <v>33</v>
      </c>
      <c r="AX285" s="13" t="s">
        <v>76</v>
      </c>
      <c r="AY285" s="251" t="s">
        <v>124</v>
      </c>
    </row>
    <row r="286" s="14" customFormat="1">
      <c r="A286" s="14"/>
      <c r="B286" s="262"/>
      <c r="C286" s="263"/>
      <c r="D286" s="223" t="s">
        <v>253</v>
      </c>
      <c r="E286" s="264" t="s">
        <v>664</v>
      </c>
      <c r="F286" s="265" t="s">
        <v>322</v>
      </c>
      <c r="G286" s="263"/>
      <c r="H286" s="266">
        <v>2.7229999999999999</v>
      </c>
      <c r="I286" s="267"/>
      <c r="J286" s="263"/>
      <c r="K286" s="263"/>
      <c r="L286" s="268"/>
      <c r="M286" s="269"/>
      <c r="N286" s="270"/>
      <c r="O286" s="270"/>
      <c r="P286" s="270"/>
      <c r="Q286" s="270"/>
      <c r="R286" s="270"/>
      <c r="S286" s="270"/>
      <c r="T286" s="27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2" t="s">
        <v>253</v>
      </c>
      <c r="AU286" s="272" t="s">
        <v>86</v>
      </c>
      <c r="AV286" s="14" t="s">
        <v>142</v>
      </c>
      <c r="AW286" s="14" t="s">
        <v>33</v>
      </c>
      <c r="AX286" s="14" t="s">
        <v>84</v>
      </c>
      <c r="AY286" s="272" t="s">
        <v>124</v>
      </c>
    </row>
    <row r="287" s="2" customFormat="1" ht="16.5" customHeight="1">
      <c r="A287" s="38"/>
      <c r="B287" s="39"/>
      <c r="C287" s="210" t="s">
        <v>665</v>
      </c>
      <c r="D287" s="210" t="s">
        <v>125</v>
      </c>
      <c r="E287" s="211" t="s">
        <v>666</v>
      </c>
      <c r="F287" s="212" t="s">
        <v>667</v>
      </c>
      <c r="G287" s="213" t="s">
        <v>261</v>
      </c>
      <c r="H287" s="214">
        <v>69.875</v>
      </c>
      <c r="I287" s="215"/>
      <c r="J287" s="216">
        <f>ROUND(I287*H287,2)</f>
        <v>0</v>
      </c>
      <c r="K287" s="212" t="s">
        <v>251</v>
      </c>
      <c r="L287" s="44"/>
      <c r="M287" s="217" t="s">
        <v>1</v>
      </c>
      <c r="N287" s="218" t="s">
        <v>41</v>
      </c>
      <c r="O287" s="91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1" t="s">
        <v>142</v>
      </c>
      <c r="AT287" s="221" t="s">
        <v>125</v>
      </c>
      <c r="AU287" s="221" t="s">
        <v>86</v>
      </c>
      <c r="AY287" s="17" t="s">
        <v>124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84</v>
      </c>
      <c r="BK287" s="222">
        <f>ROUND(I287*H287,2)</f>
        <v>0</v>
      </c>
      <c r="BL287" s="17" t="s">
        <v>142</v>
      </c>
      <c r="BM287" s="221" t="s">
        <v>668</v>
      </c>
    </row>
    <row r="288" s="15" customFormat="1">
      <c r="A288" s="15"/>
      <c r="B288" s="278"/>
      <c r="C288" s="279"/>
      <c r="D288" s="223" t="s">
        <v>253</v>
      </c>
      <c r="E288" s="280" t="s">
        <v>1</v>
      </c>
      <c r="F288" s="281" t="s">
        <v>669</v>
      </c>
      <c r="G288" s="279"/>
      <c r="H288" s="280" t="s">
        <v>1</v>
      </c>
      <c r="I288" s="282"/>
      <c r="J288" s="279"/>
      <c r="K288" s="279"/>
      <c r="L288" s="283"/>
      <c r="M288" s="284"/>
      <c r="N288" s="285"/>
      <c r="O288" s="285"/>
      <c r="P288" s="285"/>
      <c r="Q288" s="285"/>
      <c r="R288" s="285"/>
      <c r="S288" s="285"/>
      <c r="T288" s="28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87" t="s">
        <v>253</v>
      </c>
      <c r="AU288" s="287" t="s">
        <v>86</v>
      </c>
      <c r="AV288" s="15" t="s">
        <v>84</v>
      </c>
      <c r="AW288" s="15" t="s">
        <v>33</v>
      </c>
      <c r="AX288" s="15" t="s">
        <v>76</v>
      </c>
      <c r="AY288" s="287" t="s">
        <v>124</v>
      </c>
    </row>
    <row r="289" s="13" customFormat="1">
      <c r="A289" s="13"/>
      <c r="B289" s="241"/>
      <c r="C289" s="242"/>
      <c r="D289" s="223" t="s">
        <v>253</v>
      </c>
      <c r="E289" s="243" t="s">
        <v>1</v>
      </c>
      <c r="F289" s="244" t="s">
        <v>670</v>
      </c>
      <c r="G289" s="242"/>
      <c r="H289" s="245">
        <v>69.875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1" t="s">
        <v>253</v>
      </c>
      <c r="AU289" s="251" t="s">
        <v>86</v>
      </c>
      <c r="AV289" s="13" t="s">
        <v>86</v>
      </c>
      <c r="AW289" s="13" t="s">
        <v>33</v>
      </c>
      <c r="AX289" s="13" t="s">
        <v>76</v>
      </c>
      <c r="AY289" s="251" t="s">
        <v>124</v>
      </c>
    </row>
    <row r="290" s="14" customFormat="1">
      <c r="A290" s="14"/>
      <c r="B290" s="262"/>
      <c r="C290" s="263"/>
      <c r="D290" s="223" t="s">
        <v>253</v>
      </c>
      <c r="E290" s="264" t="s">
        <v>671</v>
      </c>
      <c r="F290" s="265" t="s">
        <v>322</v>
      </c>
      <c r="G290" s="263"/>
      <c r="H290" s="266">
        <v>69.875</v>
      </c>
      <c r="I290" s="267"/>
      <c r="J290" s="263"/>
      <c r="K290" s="263"/>
      <c r="L290" s="268"/>
      <c r="M290" s="269"/>
      <c r="N290" s="270"/>
      <c r="O290" s="270"/>
      <c r="P290" s="270"/>
      <c r="Q290" s="270"/>
      <c r="R290" s="270"/>
      <c r="S290" s="270"/>
      <c r="T290" s="27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2" t="s">
        <v>253</v>
      </c>
      <c r="AU290" s="272" t="s">
        <v>86</v>
      </c>
      <c r="AV290" s="14" t="s">
        <v>142</v>
      </c>
      <c r="AW290" s="14" t="s">
        <v>33</v>
      </c>
      <c r="AX290" s="14" t="s">
        <v>84</v>
      </c>
      <c r="AY290" s="272" t="s">
        <v>124</v>
      </c>
    </row>
    <row r="291" s="2" customFormat="1" ht="16.5" customHeight="1">
      <c r="A291" s="38"/>
      <c r="B291" s="39"/>
      <c r="C291" s="210" t="s">
        <v>672</v>
      </c>
      <c r="D291" s="210" t="s">
        <v>125</v>
      </c>
      <c r="E291" s="211" t="s">
        <v>673</v>
      </c>
      <c r="F291" s="212" t="s">
        <v>674</v>
      </c>
      <c r="G291" s="213" t="s">
        <v>261</v>
      </c>
      <c r="H291" s="214">
        <v>6.9779999999999998</v>
      </c>
      <c r="I291" s="215"/>
      <c r="J291" s="216">
        <f>ROUND(I291*H291,2)</f>
        <v>0</v>
      </c>
      <c r="K291" s="212" t="s">
        <v>251</v>
      </c>
      <c r="L291" s="44"/>
      <c r="M291" s="217" t="s">
        <v>1</v>
      </c>
      <c r="N291" s="218" t="s">
        <v>41</v>
      </c>
      <c r="O291" s="91"/>
      <c r="P291" s="219">
        <f>O291*H291</f>
        <v>0</v>
      </c>
      <c r="Q291" s="219">
        <v>0</v>
      </c>
      <c r="R291" s="219">
        <f>Q291*H291</f>
        <v>0</v>
      </c>
      <c r="S291" s="219">
        <v>0</v>
      </c>
      <c r="T291" s="22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1" t="s">
        <v>142</v>
      </c>
      <c r="AT291" s="221" t="s">
        <v>125</v>
      </c>
      <c r="AU291" s="221" t="s">
        <v>86</v>
      </c>
      <c r="AY291" s="17" t="s">
        <v>124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7" t="s">
        <v>84</v>
      </c>
      <c r="BK291" s="222">
        <f>ROUND(I291*H291,2)</f>
        <v>0</v>
      </c>
      <c r="BL291" s="17" t="s">
        <v>142</v>
      </c>
      <c r="BM291" s="221" t="s">
        <v>675</v>
      </c>
    </row>
    <row r="292" s="15" customFormat="1">
      <c r="A292" s="15"/>
      <c r="B292" s="278"/>
      <c r="C292" s="279"/>
      <c r="D292" s="223" t="s">
        <v>253</v>
      </c>
      <c r="E292" s="280" t="s">
        <v>1</v>
      </c>
      <c r="F292" s="281" t="s">
        <v>676</v>
      </c>
      <c r="G292" s="279"/>
      <c r="H292" s="280" t="s">
        <v>1</v>
      </c>
      <c r="I292" s="282"/>
      <c r="J292" s="279"/>
      <c r="K292" s="279"/>
      <c r="L292" s="283"/>
      <c r="M292" s="284"/>
      <c r="N292" s="285"/>
      <c r="O292" s="285"/>
      <c r="P292" s="285"/>
      <c r="Q292" s="285"/>
      <c r="R292" s="285"/>
      <c r="S292" s="285"/>
      <c r="T292" s="28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7" t="s">
        <v>253</v>
      </c>
      <c r="AU292" s="287" t="s">
        <v>86</v>
      </c>
      <c r="AV292" s="15" t="s">
        <v>84</v>
      </c>
      <c r="AW292" s="15" t="s">
        <v>33</v>
      </c>
      <c r="AX292" s="15" t="s">
        <v>76</v>
      </c>
      <c r="AY292" s="287" t="s">
        <v>124</v>
      </c>
    </row>
    <row r="293" s="13" customFormat="1">
      <c r="A293" s="13"/>
      <c r="B293" s="241"/>
      <c r="C293" s="242"/>
      <c r="D293" s="223" t="s">
        <v>253</v>
      </c>
      <c r="E293" s="243" t="s">
        <v>1</v>
      </c>
      <c r="F293" s="244" t="s">
        <v>677</v>
      </c>
      <c r="G293" s="242"/>
      <c r="H293" s="245">
        <v>3.4020000000000001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1" t="s">
        <v>253</v>
      </c>
      <c r="AU293" s="251" t="s">
        <v>86</v>
      </c>
      <c r="AV293" s="13" t="s">
        <v>86</v>
      </c>
      <c r="AW293" s="13" t="s">
        <v>33</v>
      </c>
      <c r="AX293" s="13" t="s">
        <v>76</v>
      </c>
      <c r="AY293" s="251" t="s">
        <v>124</v>
      </c>
    </row>
    <row r="294" s="13" customFormat="1">
      <c r="A294" s="13"/>
      <c r="B294" s="241"/>
      <c r="C294" s="242"/>
      <c r="D294" s="223" t="s">
        <v>253</v>
      </c>
      <c r="E294" s="243" t="s">
        <v>1</v>
      </c>
      <c r="F294" s="244" t="s">
        <v>678</v>
      </c>
      <c r="G294" s="242"/>
      <c r="H294" s="245">
        <v>3.5760000000000001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1" t="s">
        <v>253</v>
      </c>
      <c r="AU294" s="251" t="s">
        <v>86</v>
      </c>
      <c r="AV294" s="13" t="s">
        <v>86</v>
      </c>
      <c r="AW294" s="13" t="s">
        <v>33</v>
      </c>
      <c r="AX294" s="13" t="s">
        <v>76</v>
      </c>
      <c r="AY294" s="251" t="s">
        <v>124</v>
      </c>
    </row>
    <row r="295" s="14" customFormat="1">
      <c r="A295" s="14"/>
      <c r="B295" s="262"/>
      <c r="C295" s="263"/>
      <c r="D295" s="223" t="s">
        <v>253</v>
      </c>
      <c r="E295" s="264" t="s">
        <v>441</v>
      </c>
      <c r="F295" s="265" t="s">
        <v>322</v>
      </c>
      <c r="G295" s="263"/>
      <c r="H295" s="266">
        <v>6.9779999999999998</v>
      </c>
      <c r="I295" s="267"/>
      <c r="J295" s="263"/>
      <c r="K295" s="263"/>
      <c r="L295" s="268"/>
      <c r="M295" s="269"/>
      <c r="N295" s="270"/>
      <c r="O295" s="270"/>
      <c r="P295" s="270"/>
      <c r="Q295" s="270"/>
      <c r="R295" s="270"/>
      <c r="S295" s="270"/>
      <c r="T295" s="27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2" t="s">
        <v>253</v>
      </c>
      <c r="AU295" s="272" t="s">
        <v>86</v>
      </c>
      <c r="AV295" s="14" t="s">
        <v>142</v>
      </c>
      <c r="AW295" s="14" t="s">
        <v>33</v>
      </c>
      <c r="AX295" s="14" t="s">
        <v>84</v>
      </c>
      <c r="AY295" s="272" t="s">
        <v>124</v>
      </c>
    </row>
    <row r="296" s="2" customFormat="1" ht="24.15" customHeight="1">
      <c r="A296" s="38"/>
      <c r="B296" s="39"/>
      <c r="C296" s="210" t="s">
        <v>679</v>
      </c>
      <c r="D296" s="210" t="s">
        <v>125</v>
      </c>
      <c r="E296" s="211" t="s">
        <v>680</v>
      </c>
      <c r="F296" s="212" t="s">
        <v>681</v>
      </c>
      <c r="G296" s="213" t="s">
        <v>261</v>
      </c>
      <c r="H296" s="214">
        <v>6.9779999999999998</v>
      </c>
      <c r="I296" s="215"/>
      <c r="J296" s="216">
        <f>ROUND(I296*H296,2)</f>
        <v>0</v>
      </c>
      <c r="K296" s="212" t="s">
        <v>251</v>
      </c>
      <c r="L296" s="44"/>
      <c r="M296" s="217" t="s">
        <v>1</v>
      </c>
      <c r="N296" s="218" t="s">
        <v>41</v>
      </c>
      <c r="O296" s="91"/>
      <c r="P296" s="219">
        <f>O296*H296</f>
        <v>0</v>
      </c>
      <c r="Q296" s="219">
        <v>0</v>
      </c>
      <c r="R296" s="219">
        <f>Q296*H296</f>
        <v>0</v>
      </c>
      <c r="S296" s="219">
        <v>0</v>
      </c>
      <c r="T296" s="22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1" t="s">
        <v>142</v>
      </c>
      <c r="AT296" s="221" t="s">
        <v>125</v>
      </c>
      <c r="AU296" s="221" t="s">
        <v>86</v>
      </c>
      <c r="AY296" s="17" t="s">
        <v>124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7" t="s">
        <v>84</v>
      </c>
      <c r="BK296" s="222">
        <f>ROUND(I296*H296,2)</f>
        <v>0</v>
      </c>
      <c r="BL296" s="17" t="s">
        <v>142</v>
      </c>
      <c r="BM296" s="221" t="s">
        <v>682</v>
      </c>
    </row>
    <row r="297" s="13" customFormat="1">
      <c r="A297" s="13"/>
      <c r="B297" s="241"/>
      <c r="C297" s="242"/>
      <c r="D297" s="223" t="s">
        <v>253</v>
      </c>
      <c r="E297" s="243" t="s">
        <v>1</v>
      </c>
      <c r="F297" s="244" t="s">
        <v>441</v>
      </c>
      <c r="G297" s="242"/>
      <c r="H297" s="245">
        <v>6.9779999999999998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1" t="s">
        <v>253</v>
      </c>
      <c r="AU297" s="251" t="s">
        <v>86</v>
      </c>
      <c r="AV297" s="13" t="s">
        <v>86</v>
      </c>
      <c r="AW297" s="13" t="s">
        <v>33</v>
      </c>
      <c r="AX297" s="13" t="s">
        <v>84</v>
      </c>
      <c r="AY297" s="251" t="s">
        <v>124</v>
      </c>
    </row>
    <row r="298" s="2" customFormat="1" ht="16.5" customHeight="1">
      <c r="A298" s="38"/>
      <c r="B298" s="39"/>
      <c r="C298" s="210" t="s">
        <v>683</v>
      </c>
      <c r="D298" s="210" t="s">
        <v>125</v>
      </c>
      <c r="E298" s="211" t="s">
        <v>684</v>
      </c>
      <c r="F298" s="212" t="s">
        <v>685</v>
      </c>
      <c r="G298" s="213" t="s">
        <v>261</v>
      </c>
      <c r="H298" s="214">
        <v>0.16600000000000001</v>
      </c>
      <c r="I298" s="215"/>
      <c r="J298" s="216">
        <f>ROUND(I298*H298,2)</f>
        <v>0</v>
      </c>
      <c r="K298" s="212" t="s">
        <v>251</v>
      </c>
      <c r="L298" s="44"/>
      <c r="M298" s="217" t="s">
        <v>1</v>
      </c>
      <c r="N298" s="218" t="s">
        <v>41</v>
      </c>
      <c r="O298" s="91"/>
      <c r="P298" s="219">
        <f>O298*H298</f>
        <v>0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1" t="s">
        <v>142</v>
      </c>
      <c r="AT298" s="221" t="s">
        <v>125</v>
      </c>
      <c r="AU298" s="221" t="s">
        <v>86</v>
      </c>
      <c r="AY298" s="17" t="s">
        <v>124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7" t="s">
        <v>84</v>
      </c>
      <c r="BK298" s="222">
        <f>ROUND(I298*H298,2)</f>
        <v>0</v>
      </c>
      <c r="BL298" s="17" t="s">
        <v>142</v>
      </c>
      <c r="BM298" s="221" t="s">
        <v>686</v>
      </c>
    </row>
    <row r="299" s="15" customFormat="1">
      <c r="A299" s="15"/>
      <c r="B299" s="278"/>
      <c r="C299" s="279"/>
      <c r="D299" s="223" t="s">
        <v>253</v>
      </c>
      <c r="E299" s="280" t="s">
        <v>1</v>
      </c>
      <c r="F299" s="281" t="s">
        <v>687</v>
      </c>
      <c r="G299" s="279"/>
      <c r="H299" s="280" t="s">
        <v>1</v>
      </c>
      <c r="I299" s="282"/>
      <c r="J299" s="279"/>
      <c r="K299" s="279"/>
      <c r="L299" s="283"/>
      <c r="M299" s="284"/>
      <c r="N299" s="285"/>
      <c r="O299" s="285"/>
      <c r="P299" s="285"/>
      <c r="Q299" s="285"/>
      <c r="R299" s="285"/>
      <c r="S299" s="285"/>
      <c r="T299" s="28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7" t="s">
        <v>253</v>
      </c>
      <c r="AU299" s="287" t="s">
        <v>86</v>
      </c>
      <c r="AV299" s="15" t="s">
        <v>84</v>
      </c>
      <c r="AW299" s="15" t="s">
        <v>33</v>
      </c>
      <c r="AX299" s="15" t="s">
        <v>76</v>
      </c>
      <c r="AY299" s="287" t="s">
        <v>124</v>
      </c>
    </row>
    <row r="300" s="13" customFormat="1">
      <c r="A300" s="13"/>
      <c r="B300" s="241"/>
      <c r="C300" s="242"/>
      <c r="D300" s="223" t="s">
        <v>253</v>
      </c>
      <c r="E300" s="243" t="s">
        <v>1</v>
      </c>
      <c r="F300" s="244" t="s">
        <v>688</v>
      </c>
      <c r="G300" s="242"/>
      <c r="H300" s="245">
        <v>0.16600000000000001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1" t="s">
        <v>253</v>
      </c>
      <c r="AU300" s="251" t="s">
        <v>86</v>
      </c>
      <c r="AV300" s="13" t="s">
        <v>86</v>
      </c>
      <c r="AW300" s="13" t="s">
        <v>33</v>
      </c>
      <c r="AX300" s="13" t="s">
        <v>76</v>
      </c>
      <c r="AY300" s="251" t="s">
        <v>124</v>
      </c>
    </row>
    <row r="301" s="14" customFormat="1">
      <c r="A301" s="14"/>
      <c r="B301" s="262"/>
      <c r="C301" s="263"/>
      <c r="D301" s="223" t="s">
        <v>253</v>
      </c>
      <c r="E301" s="264" t="s">
        <v>391</v>
      </c>
      <c r="F301" s="265" t="s">
        <v>322</v>
      </c>
      <c r="G301" s="263"/>
      <c r="H301" s="266">
        <v>0.16600000000000001</v>
      </c>
      <c r="I301" s="267"/>
      <c r="J301" s="263"/>
      <c r="K301" s="263"/>
      <c r="L301" s="268"/>
      <c r="M301" s="269"/>
      <c r="N301" s="270"/>
      <c r="O301" s="270"/>
      <c r="P301" s="270"/>
      <c r="Q301" s="270"/>
      <c r="R301" s="270"/>
      <c r="S301" s="270"/>
      <c r="T301" s="27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2" t="s">
        <v>253</v>
      </c>
      <c r="AU301" s="272" t="s">
        <v>86</v>
      </c>
      <c r="AV301" s="14" t="s">
        <v>142</v>
      </c>
      <c r="AW301" s="14" t="s">
        <v>33</v>
      </c>
      <c r="AX301" s="14" t="s">
        <v>84</v>
      </c>
      <c r="AY301" s="272" t="s">
        <v>124</v>
      </c>
    </row>
    <row r="302" s="2" customFormat="1" ht="16.5" customHeight="1">
      <c r="A302" s="38"/>
      <c r="B302" s="39"/>
      <c r="C302" s="210" t="s">
        <v>689</v>
      </c>
      <c r="D302" s="210" t="s">
        <v>125</v>
      </c>
      <c r="E302" s="211" t="s">
        <v>690</v>
      </c>
      <c r="F302" s="212" t="s">
        <v>691</v>
      </c>
      <c r="G302" s="213" t="s">
        <v>261</v>
      </c>
      <c r="H302" s="214">
        <v>55.719999999999999</v>
      </c>
      <c r="I302" s="215"/>
      <c r="J302" s="216">
        <f>ROUND(I302*H302,2)</f>
        <v>0</v>
      </c>
      <c r="K302" s="212" t="s">
        <v>251</v>
      </c>
      <c r="L302" s="44"/>
      <c r="M302" s="217" t="s">
        <v>1</v>
      </c>
      <c r="N302" s="218" t="s">
        <v>41</v>
      </c>
      <c r="O302" s="91"/>
      <c r="P302" s="219">
        <f>O302*H302</f>
        <v>0</v>
      </c>
      <c r="Q302" s="219">
        <v>0</v>
      </c>
      <c r="R302" s="219">
        <f>Q302*H302</f>
        <v>0</v>
      </c>
      <c r="S302" s="219">
        <v>0</v>
      </c>
      <c r="T302" s="22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1" t="s">
        <v>142</v>
      </c>
      <c r="AT302" s="221" t="s">
        <v>125</v>
      </c>
      <c r="AU302" s="221" t="s">
        <v>86</v>
      </c>
      <c r="AY302" s="17" t="s">
        <v>124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7" t="s">
        <v>84</v>
      </c>
      <c r="BK302" s="222">
        <f>ROUND(I302*H302,2)</f>
        <v>0</v>
      </c>
      <c r="BL302" s="17" t="s">
        <v>142</v>
      </c>
      <c r="BM302" s="221" t="s">
        <v>692</v>
      </c>
    </row>
    <row r="303" s="15" customFormat="1">
      <c r="A303" s="15"/>
      <c r="B303" s="278"/>
      <c r="C303" s="279"/>
      <c r="D303" s="223" t="s">
        <v>253</v>
      </c>
      <c r="E303" s="280" t="s">
        <v>1</v>
      </c>
      <c r="F303" s="281" t="s">
        <v>693</v>
      </c>
      <c r="G303" s="279"/>
      <c r="H303" s="280" t="s">
        <v>1</v>
      </c>
      <c r="I303" s="282"/>
      <c r="J303" s="279"/>
      <c r="K303" s="279"/>
      <c r="L303" s="283"/>
      <c r="M303" s="284"/>
      <c r="N303" s="285"/>
      <c r="O303" s="285"/>
      <c r="P303" s="285"/>
      <c r="Q303" s="285"/>
      <c r="R303" s="285"/>
      <c r="S303" s="285"/>
      <c r="T303" s="28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87" t="s">
        <v>253</v>
      </c>
      <c r="AU303" s="287" t="s">
        <v>86</v>
      </c>
      <c r="AV303" s="15" t="s">
        <v>84</v>
      </c>
      <c r="AW303" s="15" t="s">
        <v>33</v>
      </c>
      <c r="AX303" s="15" t="s">
        <v>76</v>
      </c>
      <c r="AY303" s="287" t="s">
        <v>124</v>
      </c>
    </row>
    <row r="304" s="13" customFormat="1">
      <c r="A304" s="13"/>
      <c r="B304" s="241"/>
      <c r="C304" s="242"/>
      <c r="D304" s="223" t="s">
        <v>253</v>
      </c>
      <c r="E304" s="243" t="s">
        <v>1</v>
      </c>
      <c r="F304" s="244" t="s">
        <v>694</v>
      </c>
      <c r="G304" s="242"/>
      <c r="H304" s="245">
        <v>55.719999999999999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1" t="s">
        <v>253</v>
      </c>
      <c r="AU304" s="251" t="s">
        <v>86</v>
      </c>
      <c r="AV304" s="13" t="s">
        <v>86</v>
      </c>
      <c r="AW304" s="13" t="s">
        <v>33</v>
      </c>
      <c r="AX304" s="13" t="s">
        <v>76</v>
      </c>
      <c r="AY304" s="251" t="s">
        <v>124</v>
      </c>
    </row>
    <row r="305" s="14" customFormat="1">
      <c r="A305" s="14"/>
      <c r="B305" s="262"/>
      <c r="C305" s="263"/>
      <c r="D305" s="223" t="s">
        <v>253</v>
      </c>
      <c r="E305" s="264" t="s">
        <v>425</v>
      </c>
      <c r="F305" s="265" t="s">
        <v>322</v>
      </c>
      <c r="G305" s="263"/>
      <c r="H305" s="266">
        <v>55.719999999999999</v>
      </c>
      <c r="I305" s="267"/>
      <c r="J305" s="263"/>
      <c r="K305" s="263"/>
      <c r="L305" s="268"/>
      <c r="M305" s="269"/>
      <c r="N305" s="270"/>
      <c r="O305" s="270"/>
      <c r="P305" s="270"/>
      <c r="Q305" s="270"/>
      <c r="R305" s="270"/>
      <c r="S305" s="270"/>
      <c r="T305" s="27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2" t="s">
        <v>253</v>
      </c>
      <c r="AU305" s="272" t="s">
        <v>86</v>
      </c>
      <c r="AV305" s="14" t="s">
        <v>142</v>
      </c>
      <c r="AW305" s="14" t="s">
        <v>33</v>
      </c>
      <c r="AX305" s="14" t="s">
        <v>84</v>
      </c>
      <c r="AY305" s="272" t="s">
        <v>124</v>
      </c>
    </row>
    <row r="306" s="2" customFormat="1" ht="24.15" customHeight="1">
      <c r="A306" s="38"/>
      <c r="B306" s="39"/>
      <c r="C306" s="210" t="s">
        <v>695</v>
      </c>
      <c r="D306" s="210" t="s">
        <v>125</v>
      </c>
      <c r="E306" s="211" t="s">
        <v>696</v>
      </c>
      <c r="F306" s="212" t="s">
        <v>697</v>
      </c>
      <c r="G306" s="213" t="s">
        <v>250</v>
      </c>
      <c r="H306" s="214">
        <v>136.82900000000001</v>
      </c>
      <c r="I306" s="215"/>
      <c r="J306" s="216">
        <f>ROUND(I306*H306,2)</f>
        <v>0</v>
      </c>
      <c r="K306" s="212" t="s">
        <v>251</v>
      </c>
      <c r="L306" s="44"/>
      <c r="M306" s="217" t="s">
        <v>1</v>
      </c>
      <c r="N306" s="218" t="s">
        <v>41</v>
      </c>
      <c r="O306" s="91"/>
      <c r="P306" s="219">
        <f>O306*H306</f>
        <v>0</v>
      </c>
      <c r="Q306" s="219">
        <v>0.0016627</v>
      </c>
      <c r="R306" s="219">
        <f>Q306*H306</f>
        <v>0.22750557830000001</v>
      </c>
      <c r="S306" s="219">
        <v>0</v>
      </c>
      <c r="T306" s="22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1" t="s">
        <v>142</v>
      </c>
      <c r="AT306" s="221" t="s">
        <v>125</v>
      </c>
      <c r="AU306" s="221" t="s">
        <v>86</v>
      </c>
      <c r="AY306" s="17" t="s">
        <v>124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7" t="s">
        <v>84</v>
      </c>
      <c r="BK306" s="222">
        <f>ROUND(I306*H306,2)</f>
        <v>0</v>
      </c>
      <c r="BL306" s="17" t="s">
        <v>142</v>
      </c>
      <c r="BM306" s="221" t="s">
        <v>698</v>
      </c>
    </row>
    <row r="307" s="15" customFormat="1">
      <c r="A307" s="15"/>
      <c r="B307" s="278"/>
      <c r="C307" s="279"/>
      <c r="D307" s="223" t="s">
        <v>253</v>
      </c>
      <c r="E307" s="280" t="s">
        <v>1</v>
      </c>
      <c r="F307" s="281" t="s">
        <v>699</v>
      </c>
      <c r="G307" s="279"/>
      <c r="H307" s="280" t="s">
        <v>1</v>
      </c>
      <c r="I307" s="282"/>
      <c r="J307" s="279"/>
      <c r="K307" s="279"/>
      <c r="L307" s="283"/>
      <c r="M307" s="284"/>
      <c r="N307" s="285"/>
      <c r="O307" s="285"/>
      <c r="P307" s="285"/>
      <c r="Q307" s="285"/>
      <c r="R307" s="285"/>
      <c r="S307" s="285"/>
      <c r="T307" s="28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7" t="s">
        <v>253</v>
      </c>
      <c r="AU307" s="287" t="s">
        <v>86</v>
      </c>
      <c r="AV307" s="15" t="s">
        <v>84</v>
      </c>
      <c r="AW307" s="15" t="s">
        <v>33</v>
      </c>
      <c r="AX307" s="15" t="s">
        <v>76</v>
      </c>
      <c r="AY307" s="287" t="s">
        <v>124</v>
      </c>
    </row>
    <row r="308" s="13" customFormat="1">
      <c r="A308" s="13"/>
      <c r="B308" s="241"/>
      <c r="C308" s="242"/>
      <c r="D308" s="223" t="s">
        <v>253</v>
      </c>
      <c r="E308" s="243" t="s">
        <v>1</v>
      </c>
      <c r="F308" s="244" t="s">
        <v>700</v>
      </c>
      <c r="G308" s="242"/>
      <c r="H308" s="245">
        <v>74.605999999999995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1" t="s">
        <v>253</v>
      </c>
      <c r="AU308" s="251" t="s">
        <v>86</v>
      </c>
      <c r="AV308" s="13" t="s">
        <v>86</v>
      </c>
      <c r="AW308" s="13" t="s">
        <v>33</v>
      </c>
      <c r="AX308" s="13" t="s">
        <v>76</v>
      </c>
      <c r="AY308" s="251" t="s">
        <v>124</v>
      </c>
    </row>
    <row r="309" s="13" customFormat="1">
      <c r="A309" s="13"/>
      <c r="B309" s="241"/>
      <c r="C309" s="242"/>
      <c r="D309" s="223" t="s">
        <v>253</v>
      </c>
      <c r="E309" s="243" t="s">
        <v>1</v>
      </c>
      <c r="F309" s="244" t="s">
        <v>701</v>
      </c>
      <c r="G309" s="242"/>
      <c r="H309" s="245">
        <v>62.222999999999999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1" t="s">
        <v>253</v>
      </c>
      <c r="AU309" s="251" t="s">
        <v>86</v>
      </c>
      <c r="AV309" s="13" t="s">
        <v>86</v>
      </c>
      <c r="AW309" s="13" t="s">
        <v>33</v>
      </c>
      <c r="AX309" s="13" t="s">
        <v>76</v>
      </c>
      <c r="AY309" s="251" t="s">
        <v>124</v>
      </c>
    </row>
    <row r="310" s="14" customFormat="1">
      <c r="A310" s="14"/>
      <c r="B310" s="262"/>
      <c r="C310" s="263"/>
      <c r="D310" s="223" t="s">
        <v>253</v>
      </c>
      <c r="E310" s="264" t="s">
        <v>378</v>
      </c>
      <c r="F310" s="265" t="s">
        <v>322</v>
      </c>
      <c r="G310" s="263"/>
      <c r="H310" s="266">
        <v>136.82900000000001</v>
      </c>
      <c r="I310" s="267"/>
      <c r="J310" s="263"/>
      <c r="K310" s="263"/>
      <c r="L310" s="268"/>
      <c r="M310" s="269"/>
      <c r="N310" s="270"/>
      <c r="O310" s="270"/>
      <c r="P310" s="270"/>
      <c r="Q310" s="270"/>
      <c r="R310" s="270"/>
      <c r="S310" s="270"/>
      <c r="T310" s="27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2" t="s">
        <v>253</v>
      </c>
      <c r="AU310" s="272" t="s">
        <v>86</v>
      </c>
      <c r="AV310" s="14" t="s">
        <v>142</v>
      </c>
      <c r="AW310" s="14" t="s">
        <v>33</v>
      </c>
      <c r="AX310" s="14" t="s">
        <v>84</v>
      </c>
      <c r="AY310" s="272" t="s">
        <v>124</v>
      </c>
    </row>
    <row r="311" s="2" customFormat="1" ht="33" customHeight="1">
      <c r="A311" s="38"/>
      <c r="B311" s="39"/>
      <c r="C311" s="210" t="s">
        <v>702</v>
      </c>
      <c r="D311" s="210" t="s">
        <v>125</v>
      </c>
      <c r="E311" s="211" t="s">
        <v>703</v>
      </c>
      <c r="F311" s="212" t="s">
        <v>704</v>
      </c>
      <c r="G311" s="213" t="s">
        <v>333</v>
      </c>
      <c r="H311" s="214">
        <v>1.2</v>
      </c>
      <c r="I311" s="215"/>
      <c r="J311" s="216">
        <f>ROUND(I311*H311,2)</f>
        <v>0</v>
      </c>
      <c r="K311" s="212" t="s">
        <v>251</v>
      </c>
      <c r="L311" s="44"/>
      <c r="M311" s="217" t="s">
        <v>1</v>
      </c>
      <c r="N311" s="218" t="s">
        <v>41</v>
      </c>
      <c r="O311" s="91"/>
      <c r="P311" s="219">
        <f>O311*H311</f>
        <v>0</v>
      </c>
      <c r="Q311" s="219">
        <v>0.00048020000000000002</v>
      </c>
      <c r="R311" s="219">
        <f>Q311*H311</f>
        <v>0.00057624</v>
      </c>
      <c r="S311" s="219">
        <v>0</v>
      </c>
      <c r="T311" s="22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1" t="s">
        <v>142</v>
      </c>
      <c r="AT311" s="221" t="s">
        <v>125</v>
      </c>
      <c r="AU311" s="221" t="s">
        <v>86</v>
      </c>
      <c r="AY311" s="17" t="s">
        <v>124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7" t="s">
        <v>84</v>
      </c>
      <c r="BK311" s="222">
        <f>ROUND(I311*H311,2)</f>
        <v>0</v>
      </c>
      <c r="BL311" s="17" t="s">
        <v>142</v>
      </c>
      <c r="BM311" s="221" t="s">
        <v>705</v>
      </c>
    </row>
    <row r="312" s="15" customFormat="1">
      <c r="A312" s="15"/>
      <c r="B312" s="278"/>
      <c r="C312" s="279"/>
      <c r="D312" s="223" t="s">
        <v>253</v>
      </c>
      <c r="E312" s="280" t="s">
        <v>1</v>
      </c>
      <c r="F312" s="281" t="s">
        <v>706</v>
      </c>
      <c r="G312" s="279"/>
      <c r="H312" s="280" t="s">
        <v>1</v>
      </c>
      <c r="I312" s="282"/>
      <c r="J312" s="279"/>
      <c r="K312" s="279"/>
      <c r="L312" s="283"/>
      <c r="M312" s="284"/>
      <c r="N312" s="285"/>
      <c r="O312" s="285"/>
      <c r="P312" s="285"/>
      <c r="Q312" s="285"/>
      <c r="R312" s="285"/>
      <c r="S312" s="285"/>
      <c r="T312" s="286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7" t="s">
        <v>253</v>
      </c>
      <c r="AU312" s="287" t="s">
        <v>86</v>
      </c>
      <c r="AV312" s="15" t="s">
        <v>84</v>
      </c>
      <c r="AW312" s="15" t="s">
        <v>33</v>
      </c>
      <c r="AX312" s="15" t="s">
        <v>76</v>
      </c>
      <c r="AY312" s="287" t="s">
        <v>124</v>
      </c>
    </row>
    <row r="313" s="13" customFormat="1">
      <c r="A313" s="13"/>
      <c r="B313" s="241"/>
      <c r="C313" s="242"/>
      <c r="D313" s="223" t="s">
        <v>253</v>
      </c>
      <c r="E313" s="243" t="s">
        <v>1</v>
      </c>
      <c r="F313" s="244" t="s">
        <v>707</v>
      </c>
      <c r="G313" s="242"/>
      <c r="H313" s="245">
        <v>1.2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1" t="s">
        <v>253</v>
      </c>
      <c r="AU313" s="251" t="s">
        <v>86</v>
      </c>
      <c r="AV313" s="13" t="s">
        <v>86</v>
      </c>
      <c r="AW313" s="13" t="s">
        <v>33</v>
      </c>
      <c r="AX313" s="13" t="s">
        <v>76</v>
      </c>
      <c r="AY313" s="251" t="s">
        <v>124</v>
      </c>
    </row>
    <row r="314" s="14" customFormat="1">
      <c r="A314" s="14"/>
      <c r="B314" s="262"/>
      <c r="C314" s="263"/>
      <c r="D314" s="223" t="s">
        <v>253</v>
      </c>
      <c r="E314" s="264" t="s">
        <v>1</v>
      </c>
      <c r="F314" s="265" t="s">
        <v>322</v>
      </c>
      <c r="G314" s="263"/>
      <c r="H314" s="266">
        <v>1.2</v>
      </c>
      <c r="I314" s="267"/>
      <c r="J314" s="263"/>
      <c r="K314" s="263"/>
      <c r="L314" s="268"/>
      <c r="M314" s="269"/>
      <c r="N314" s="270"/>
      <c r="O314" s="270"/>
      <c r="P314" s="270"/>
      <c r="Q314" s="270"/>
      <c r="R314" s="270"/>
      <c r="S314" s="270"/>
      <c r="T314" s="27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2" t="s">
        <v>253</v>
      </c>
      <c r="AU314" s="272" t="s">
        <v>86</v>
      </c>
      <c r="AV314" s="14" t="s">
        <v>142</v>
      </c>
      <c r="AW314" s="14" t="s">
        <v>33</v>
      </c>
      <c r="AX314" s="14" t="s">
        <v>84</v>
      </c>
      <c r="AY314" s="272" t="s">
        <v>124</v>
      </c>
    </row>
    <row r="315" s="2" customFormat="1" ht="24.15" customHeight="1">
      <c r="A315" s="38"/>
      <c r="B315" s="39"/>
      <c r="C315" s="210" t="s">
        <v>708</v>
      </c>
      <c r="D315" s="210" t="s">
        <v>125</v>
      </c>
      <c r="E315" s="211" t="s">
        <v>709</v>
      </c>
      <c r="F315" s="212" t="s">
        <v>710</v>
      </c>
      <c r="G315" s="213" t="s">
        <v>250</v>
      </c>
      <c r="H315" s="214">
        <v>136.82900000000001</v>
      </c>
      <c r="I315" s="215"/>
      <c r="J315" s="216">
        <f>ROUND(I315*H315,2)</f>
        <v>0</v>
      </c>
      <c r="K315" s="212" t="s">
        <v>251</v>
      </c>
      <c r="L315" s="44"/>
      <c r="M315" s="217" t="s">
        <v>1</v>
      </c>
      <c r="N315" s="218" t="s">
        <v>41</v>
      </c>
      <c r="O315" s="91"/>
      <c r="P315" s="219">
        <f>O315*H315</f>
        <v>0</v>
      </c>
      <c r="Q315" s="219">
        <v>3.6000000000000001E-05</v>
      </c>
      <c r="R315" s="219">
        <f>Q315*H315</f>
        <v>0.0049258440000000004</v>
      </c>
      <c r="S315" s="219">
        <v>0</v>
      </c>
      <c r="T315" s="22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1" t="s">
        <v>142</v>
      </c>
      <c r="AT315" s="221" t="s">
        <v>125</v>
      </c>
      <c r="AU315" s="221" t="s">
        <v>86</v>
      </c>
      <c r="AY315" s="17" t="s">
        <v>124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7" t="s">
        <v>84</v>
      </c>
      <c r="BK315" s="222">
        <f>ROUND(I315*H315,2)</f>
        <v>0</v>
      </c>
      <c r="BL315" s="17" t="s">
        <v>142</v>
      </c>
      <c r="BM315" s="221" t="s">
        <v>711</v>
      </c>
    </row>
    <row r="316" s="13" customFormat="1">
      <c r="A316" s="13"/>
      <c r="B316" s="241"/>
      <c r="C316" s="242"/>
      <c r="D316" s="223" t="s">
        <v>253</v>
      </c>
      <c r="E316" s="243" t="s">
        <v>1</v>
      </c>
      <c r="F316" s="244" t="s">
        <v>378</v>
      </c>
      <c r="G316" s="242"/>
      <c r="H316" s="245">
        <v>136.82900000000001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1" t="s">
        <v>253</v>
      </c>
      <c r="AU316" s="251" t="s">
        <v>86</v>
      </c>
      <c r="AV316" s="13" t="s">
        <v>86</v>
      </c>
      <c r="AW316" s="13" t="s">
        <v>33</v>
      </c>
      <c r="AX316" s="13" t="s">
        <v>84</v>
      </c>
      <c r="AY316" s="251" t="s">
        <v>124</v>
      </c>
    </row>
    <row r="317" s="2" customFormat="1" ht="33" customHeight="1">
      <c r="A317" s="38"/>
      <c r="B317" s="39"/>
      <c r="C317" s="210" t="s">
        <v>712</v>
      </c>
      <c r="D317" s="210" t="s">
        <v>125</v>
      </c>
      <c r="E317" s="211" t="s">
        <v>713</v>
      </c>
      <c r="F317" s="212" t="s">
        <v>714</v>
      </c>
      <c r="G317" s="213" t="s">
        <v>250</v>
      </c>
      <c r="H317" s="214">
        <v>29.587</v>
      </c>
      <c r="I317" s="215"/>
      <c r="J317" s="216">
        <f>ROUND(I317*H317,2)</f>
        <v>0</v>
      </c>
      <c r="K317" s="212" t="s">
        <v>251</v>
      </c>
      <c r="L317" s="44"/>
      <c r="M317" s="217" t="s">
        <v>1</v>
      </c>
      <c r="N317" s="218" t="s">
        <v>41</v>
      </c>
      <c r="O317" s="91"/>
      <c r="P317" s="219">
        <f>O317*H317</f>
        <v>0</v>
      </c>
      <c r="Q317" s="219">
        <v>0.0011756</v>
      </c>
      <c r="R317" s="219">
        <f>Q317*H317</f>
        <v>0.034782477199999995</v>
      </c>
      <c r="S317" s="219">
        <v>0</v>
      </c>
      <c r="T317" s="22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1" t="s">
        <v>142</v>
      </c>
      <c r="AT317" s="221" t="s">
        <v>125</v>
      </c>
      <c r="AU317" s="221" t="s">
        <v>86</v>
      </c>
      <c r="AY317" s="17" t="s">
        <v>124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7" t="s">
        <v>84</v>
      </c>
      <c r="BK317" s="222">
        <f>ROUND(I317*H317,2)</f>
        <v>0</v>
      </c>
      <c r="BL317" s="17" t="s">
        <v>142</v>
      </c>
      <c r="BM317" s="221" t="s">
        <v>715</v>
      </c>
    </row>
    <row r="318" s="13" customFormat="1">
      <c r="A318" s="13"/>
      <c r="B318" s="241"/>
      <c r="C318" s="242"/>
      <c r="D318" s="223" t="s">
        <v>253</v>
      </c>
      <c r="E318" s="243" t="s">
        <v>1</v>
      </c>
      <c r="F318" s="244" t="s">
        <v>716</v>
      </c>
      <c r="G318" s="242"/>
      <c r="H318" s="245">
        <v>12.444000000000001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1" t="s">
        <v>253</v>
      </c>
      <c r="AU318" s="251" t="s">
        <v>86</v>
      </c>
      <c r="AV318" s="13" t="s">
        <v>86</v>
      </c>
      <c r="AW318" s="13" t="s">
        <v>33</v>
      </c>
      <c r="AX318" s="13" t="s">
        <v>76</v>
      </c>
      <c r="AY318" s="251" t="s">
        <v>124</v>
      </c>
    </row>
    <row r="319" s="13" customFormat="1">
      <c r="A319" s="13"/>
      <c r="B319" s="241"/>
      <c r="C319" s="242"/>
      <c r="D319" s="223" t="s">
        <v>253</v>
      </c>
      <c r="E319" s="243" t="s">
        <v>1</v>
      </c>
      <c r="F319" s="244" t="s">
        <v>717</v>
      </c>
      <c r="G319" s="242"/>
      <c r="H319" s="245">
        <v>17.143000000000001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1" t="s">
        <v>253</v>
      </c>
      <c r="AU319" s="251" t="s">
        <v>86</v>
      </c>
      <c r="AV319" s="13" t="s">
        <v>86</v>
      </c>
      <c r="AW319" s="13" t="s">
        <v>33</v>
      </c>
      <c r="AX319" s="13" t="s">
        <v>76</v>
      </c>
      <c r="AY319" s="251" t="s">
        <v>124</v>
      </c>
    </row>
    <row r="320" s="14" customFormat="1">
      <c r="A320" s="14"/>
      <c r="B320" s="262"/>
      <c r="C320" s="263"/>
      <c r="D320" s="223" t="s">
        <v>253</v>
      </c>
      <c r="E320" s="264" t="s">
        <v>381</v>
      </c>
      <c r="F320" s="265" t="s">
        <v>322</v>
      </c>
      <c r="G320" s="263"/>
      <c r="H320" s="266">
        <v>29.587</v>
      </c>
      <c r="I320" s="267"/>
      <c r="J320" s="263"/>
      <c r="K320" s="263"/>
      <c r="L320" s="268"/>
      <c r="M320" s="269"/>
      <c r="N320" s="270"/>
      <c r="O320" s="270"/>
      <c r="P320" s="270"/>
      <c r="Q320" s="270"/>
      <c r="R320" s="270"/>
      <c r="S320" s="270"/>
      <c r="T320" s="27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2" t="s">
        <v>253</v>
      </c>
      <c r="AU320" s="272" t="s">
        <v>86</v>
      </c>
      <c r="AV320" s="14" t="s">
        <v>142</v>
      </c>
      <c r="AW320" s="14" t="s">
        <v>33</v>
      </c>
      <c r="AX320" s="14" t="s">
        <v>84</v>
      </c>
      <c r="AY320" s="272" t="s">
        <v>124</v>
      </c>
    </row>
    <row r="321" s="2" customFormat="1" ht="33" customHeight="1">
      <c r="A321" s="38"/>
      <c r="B321" s="39"/>
      <c r="C321" s="210" t="s">
        <v>718</v>
      </c>
      <c r="D321" s="210" t="s">
        <v>125</v>
      </c>
      <c r="E321" s="211" t="s">
        <v>719</v>
      </c>
      <c r="F321" s="212" t="s">
        <v>720</v>
      </c>
      <c r="G321" s="213" t="s">
        <v>250</v>
      </c>
      <c r="H321" s="214">
        <v>29.587</v>
      </c>
      <c r="I321" s="215"/>
      <c r="J321" s="216">
        <f>ROUND(I321*H321,2)</f>
        <v>0</v>
      </c>
      <c r="K321" s="212" t="s">
        <v>251</v>
      </c>
      <c r="L321" s="44"/>
      <c r="M321" s="217" t="s">
        <v>1</v>
      </c>
      <c r="N321" s="218" t="s">
        <v>41</v>
      </c>
      <c r="O321" s="91"/>
      <c r="P321" s="219">
        <f>O321*H321</f>
        <v>0</v>
      </c>
      <c r="Q321" s="219">
        <v>3.6000000000000001E-05</v>
      </c>
      <c r="R321" s="219">
        <f>Q321*H321</f>
        <v>0.0010651320000000001</v>
      </c>
      <c r="S321" s="219">
        <v>0</v>
      </c>
      <c r="T321" s="22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1" t="s">
        <v>142</v>
      </c>
      <c r="AT321" s="221" t="s">
        <v>125</v>
      </c>
      <c r="AU321" s="221" t="s">
        <v>86</v>
      </c>
      <c r="AY321" s="17" t="s">
        <v>124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7" t="s">
        <v>84</v>
      </c>
      <c r="BK321" s="222">
        <f>ROUND(I321*H321,2)</f>
        <v>0</v>
      </c>
      <c r="BL321" s="17" t="s">
        <v>142</v>
      </c>
      <c r="BM321" s="221" t="s">
        <v>721</v>
      </c>
    </row>
    <row r="322" s="13" customFormat="1">
      <c r="A322" s="13"/>
      <c r="B322" s="241"/>
      <c r="C322" s="242"/>
      <c r="D322" s="223" t="s">
        <v>253</v>
      </c>
      <c r="E322" s="243" t="s">
        <v>1</v>
      </c>
      <c r="F322" s="244" t="s">
        <v>381</v>
      </c>
      <c r="G322" s="242"/>
      <c r="H322" s="245">
        <v>29.587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1" t="s">
        <v>253</v>
      </c>
      <c r="AU322" s="251" t="s">
        <v>86</v>
      </c>
      <c r="AV322" s="13" t="s">
        <v>86</v>
      </c>
      <c r="AW322" s="13" t="s">
        <v>33</v>
      </c>
      <c r="AX322" s="13" t="s">
        <v>84</v>
      </c>
      <c r="AY322" s="251" t="s">
        <v>124</v>
      </c>
    </row>
    <row r="323" s="2" customFormat="1" ht="24.15" customHeight="1">
      <c r="A323" s="38"/>
      <c r="B323" s="39"/>
      <c r="C323" s="210" t="s">
        <v>722</v>
      </c>
      <c r="D323" s="210" t="s">
        <v>125</v>
      </c>
      <c r="E323" s="211" t="s">
        <v>723</v>
      </c>
      <c r="F323" s="212" t="s">
        <v>724</v>
      </c>
      <c r="G323" s="213" t="s">
        <v>250</v>
      </c>
      <c r="H323" s="214">
        <v>225.476</v>
      </c>
      <c r="I323" s="215"/>
      <c r="J323" s="216">
        <f>ROUND(I323*H323,2)</f>
        <v>0</v>
      </c>
      <c r="K323" s="212" t="s">
        <v>251</v>
      </c>
      <c r="L323" s="44"/>
      <c r="M323" s="217" t="s">
        <v>1</v>
      </c>
      <c r="N323" s="218" t="s">
        <v>41</v>
      </c>
      <c r="O323" s="91"/>
      <c r="P323" s="219">
        <f>O323*H323</f>
        <v>0</v>
      </c>
      <c r="Q323" s="219">
        <v>0.0021061500000000002</v>
      </c>
      <c r="R323" s="219">
        <f>Q323*H323</f>
        <v>0.47488627740000006</v>
      </c>
      <c r="S323" s="219">
        <v>0</v>
      </c>
      <c r="T323" s="22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1" t="s">
        <v>142</v>
      </c>
      <c r="AT323" s="221" t="s">
        <v>125</v>
      </c>
      <c r="AU323" s="221" t="s">
        <v>86</v>
      </c>
      <c r="AY323" s="17" t="s">
        <v>124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7" t="s">
        <v>84</v>
      </c>
      <c r="BK323" s="222">
        <f>ROUND(I323*H323,2)</f>
        <v>0</v>
      </c>
      <c r="BL323" s="17" t="s">
        <v>142</v>
      </c>
      <c r="BM323" s="221" t="s">
        <v>725</v>
      </c>
    </row>
    <row r="324" s="13" customFormat="1">
      <c r="A324" s="13"/>
      <c r="B324" s="241"/>
      <c r="C324" s="242"/>
      <c r="D324" s="223" t="s">
        <v>253</v>
      </c>
      <c r="E324" s="243" t="s">
        <v>1</v>
      </c>
      <c r="F324" s="244" t="s">
        <v>726</v>
      </c>
      <c r="G324" s="242"/>
      <c r="H324" s="245">
        <v>225.476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1" t="s">
        <v>253</v>
      </c>
      <c r="AU324" s="251" t="s">
        <v>86</v>
      </c>
      <c r="AV324" s="13" t="s">
        <v>86</v>
      </c>
      <c r="AW324" s="13" t="s">
        <v>33</v>
      </c>
      <c r="AX324" s="13" t="s">
        <v>76</v>
      </c>
      <c r="AY324" s="251" t="s">
        <v>124</v>
      </c>
    </row>
    <row r="325" s="14" customFormat="1">
      <c r="A325" s="14"/>
      <c r="B325" s="262"/>
      <c r="C325" s="263"/>
      <c r="D325" s="223" t="s">
        <v>253</v>
      </c>
      <c r="E325" s="264" t="s">
        <v>384</v>
      </c>
      <c r="F325" s="265" t="s">
        <v>322</v>
      </c>
      <c r="G325" s="263"/>
      <c r="H325" s="266">
        <v>225.476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2" t="s">
        <v>253</v>
      </c>
      <c r="AU325" s="272" t="s">
        <v>86</v>
      </c>
      <c r="AV325" s="14" t="s">
        <v>142</v>
      </c>
      <c r="AW325" s="14" t="s">
        <v>33</v>
      </c>
      <c r="AX325" s="14" t="s">
        <v>84</v>
      </c>
      <c r="AY325" s="272" t="s">
        <v>124</v>
      </c>
    </row>
    <row r="326" s="2" customFormat="1" ht="24.15" customHeight="1">
      <c r="A326" s="38"/>
      <c r="B326" s="39"/>
      <c r="C326" s="210" t="s">
        <v>727</v>
      </c>
      <c r="D326" s="210" t="s">
        <v>125</v>
      </c>
      <c r="E326" s="211" t="s">
        <v>728</v>
      </c>
      <c r="F326" s="212" t="s">
        <v>729</v>
      </c>
      <c r="G326" s="213" t="s">
        <v>250</v>
      </c>
      <c r="H326" s="214">
        <v>225.476</v>
      </c>
      <c r="I326" s="215"/>
      <c r="J326" s="216">
        <f>ROUND(I326*H326,2)</f>
        <v>0</v>
      </c>
      <c r="K326" s="212" t="s">
        <v>251</v>
      </c>
      <c r="L326" s="44"/>
      <c r="M326" s="217" t="s">
        <v>1</v>
      </c>
      <c r="N326" s="218" t="s">
        <v>41</v>
      </c>
      <c r="O326" s="91"/>
      <c r="P326" s="219">
        <f>O326*H326</f>
        <v>0</v>
      </c>
      <c r="Q326" s="219">
        <v>3.7499999999999997E-05</v>
      </c>
      <c r="R326" s="219">
        <f>Q326*H326</f>
        <v>0.0084553499999999986</v>
      </c>
      <c r="S326" s="219">
        <v>0</v>
      </c>
      <c r="T326" s="22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1" t="s">
        <v>142</v>
      </c>
      <c r="AT326" s="221" t="s">
        <v>125</v>
      </c>
      <c r="AU326" s="221" t="s">
        <v>86</v>
      </c>
      <c r="AY326" s="17" t="s">
        <v>124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7" t="s">
        <v>84</v>
      </c>
      <c r="BK326" s="222">
        <f>ROUND(I326*H326,2)</f>
        <v>0</v>
      </c>
      <c r="BL326" s="17" t="s">
        <v>142</v>
      </c>
      <c r="BM326" s="221" t="s">
        <v>730</v>
      </c>
    </row>
    <row r="327" s="13" customFormat="1">
      <c r="A327" s="13"/>
      <c r="B327" s="241"/>
      <c r="C327" s="242"/>
      <c r="D327" s="223" t="s">
        <v>253</v>
      </c>
      <c r="E327" s="243" t="s">
        <v>1</v>
      </c>
      <c r="F327" s="244" t="s">
        <v>384</v>
      </c>
      <c r="G327" s="242"/>
      <c r="H327" s="245">
        <v>225.476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1" t="s">
        <v>253</v>
      </c>
      <c r="AU327" s="251" t="s">
        <v>86</v>
      </c>
      <c r="AV327" s="13" t="s">
        <v>86</v>
      </c>
      <c r="AW327" s="13" t="s">
        <v>33</v>
      </c>
      <c r="AX327" s="13" t="s">
        <v>84</v>
      </c>
      <c r="AY327" s="251" t="s">
        <v>124</v>
      </c>
    </row>
    <row r="328" s="2" customFormat="1" ht="24.15" customHeight="1">
      <c r="A328" s="38"/>
      <c r="B328" s="39"/>
      <c r="C328" s="210" t="s">
        <v>731</v>
      </c>
      <c r="D328" s="210" t="s">
        <v>125</v>
      </c>
      <c r="E328" s="211" t="s">
        <v>732</v>
      </c>
      <c r="F328" s="212" t="s">
        <v>733</v>
      </c>
      <c r="G328" s="213" t="s">
        <v>250</v>
      </c>
      <c r="H328" s="214">
        <v>225.476</v>
      </c>
      <c r="I328" s="215"/>
      <c r="J328" s="216">
        <f>ROUND(I328*H328,2)</f>
        <v>0</v>
      </c>
      <c r="K328" s="212" t="s">
        <v>251</v>
      </c>
      <c r="L328" s="44"/>
      <c r="M328" s="217" t="s">
        <v>1</v>
      </c>
      <c r="N328" s="218" t="s">
        <v>41</v>
      </c>
      <c r="O328" s="91"/>
      <c r="P328" s="219">
        <f>O328*H328</f>
        <v>0</v>
      </c>
      <c r="Q328" s="219">
        <v>0.0067348</v>
      </c>
      <c r="R328" s="219">
        <f>Q328*H328</f>
        <v>1.5185357648</v>
      </c>
      <c r="S328" s="219">
        <v>0</v>
      </c>
      <c r="T328" s="22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1" t="s">
        <v>142</v>
      </c>
      <c r="AT328" s="221" t="s">
        <v>125</v>
      </c>
      <c r="AU328" s="221" t="s">
        <v>86</v>
      </c>
      <c r="AY328" s="17" t="s">
        <v>124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7" t="s">
        <v>84</v>
      </c>
      <c r="BK328" s="222">
        <f>ROUND(I328*H328,2)</f>
        <v>0</v>
      </c>
      <c r="BL328" s="17" t="s">
        <v>142</v>
      </c>
      <c r="BM328" s="221" t="s">
        <v>734</v>
      </c>
    </row>
    <row r="329" s="13" customFormat="1">
      <c r="A329" s="13"/>
      <c r="B329" s="241"/>
      <c r="C329" s="242"/>
      <c r="D329" s="223" t="s">
        <v>253</v>
      </c>
      <c r="E329" s="243" t="s">
        <v>1</v>
      </c>
      <c r="F329" s="244" t="s">
        <v>384</v>
      </c>
      <c r="G329" s="242"/>
      <c r="H329" s="245">
        <v>225.476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1" t="s">
        <v>253</v>
      </c>
      <c r="AU329" s="251" t="s">
        <v>86</v>
      </c>
      <c r="AV329" s="13" t="s">
        <v>86</v>
      </c>
      <c r="AW329" s="13" t="s">
        <v>33</v>
      </c>
      <c r="AX329" s="13" t="s">
        <v>84</v>
      </c>
      <c r="AY329" s="251" t="s">
        <v>124</v>
      </c>
    </row>
    <row r="330" s="2" customFormat="1" ht="24.15" customHeight="1">
      <c r="A330" s="38"/>
      <c r="B330" s="39"/>
      <c r="C330" s="210" t="s">
        <v>735</v>
      </c>
      <c r="D330" s="210" t="s">
        <v>125</v>
      </c>
      <c r="E330" s="211" t="s">
        <v>736</v>
      </c>
      <c r="F330" s="212" t="s">
        <v>737</v>
      </c>
      <c r="G330" s="213" t="s">
        <v>174</v>
      </c>
      <c r="H330" s="214">
        <v>8</v>
      </c>
      <c r="I330" s="215"/>
      <c r="J330" s="216">
        <f>ROUND(I330*H330,2)</f>
        <v>0</v>
      </c>
      <c r="K330" s="212" t="s">
        <v>251</v>
      </c>
      <c r="L330" s="44"/>
      <c r="M330" s="217" t="s">
        <v>1</v>
      </c>
      <c r="N330" s="218" t="s">
        <v>41</v>
      </c>
      <c r="O330" s="91"/>
      <c r="P330" s="219">
        <f>O330*H330</f>
        <v>0</v>
      </c>
      <c r="Q330" s="219">
        <v>0.0083999999999999995</v>
      </c>
      <c r="R330" s="219">
        <f>Q330*H330</f>
        <v>0.067199999999999996</v>
      </c>
      <c r="S330" s="219">
        <v>0</v>
      </c>
      <c r="T330" s="22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1" t="s">
        <v>142</v>
      </c>
      <c r="AT330" s="221" t="s">
        <v>125</v>
      </c>
      <c r="AU330" s="221" t="s">
        <v>86</v>
      </c>
      <c r="AY330" s="17" t="s">
        <v>124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7" t="s">
        <v>84</v>
      </c>
      <c r="BK330" s="222">
        <f>ROUND(I330*H330,2)</f>
        <v>0</v>
      </c>
      <c r="BL330" s="17" t="s">
        <v>142</v>
      </c>
      <c r="BM330" s="221" t="s">
        <v>738</v>
      </c>
    </row>
    <row r="331" s="15" customFormat="1">
      <c r="A331" s="15"/>
      <c r="B331" s="278"/>
      <c r="C331" s="279"/>
      <c r="D331" s="223" t="s">
        <v>253</v>
      </c>
      <c r="E331" s="280" t="s">
        <v>1</v>
      </c>
      <c r="F331" s="281" t="s">
        <v>739</v>
      </c>
      <c r="G331" s="279"/>
      <c r="H331" s="280" t="s">
        <v>1</v>
      </c>
      <c r="I331" s="282"/>
      <c r="J331" s="279"/>
      <c r="K331" s="279"/>
      <c r="L331" s="283"/>
      <c r="M331" s="284"/>
      <c r="N331" s="285"/>
      <c r="O331" s="285"/>
      <c r="P331" s="285"/>
      <c r="Q331" s="285"/>
      <c r="R331" s="285"/>
      <c r="S331" s="285"/>
      <c r="T331" s="286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7" t="s">
        <v>253</v>
      </c>
      <c r="AU331" s="287" t="s">
        <v>86</v>
      </c>
      <c r="AV331" s="15" t="s">
        <v>84</v>
      </c>
      <c r="AW331" s="15" t="s">
        <v>33</v>
      </c>
      <c r="AX331" s="15" t="s">
        <v>76</v>
      </c>
      <c r="AY331" s="287" t="s">
        <v>124</v>
      </c>
    </row>
    <row r="332" s="13" customFormat="1">
      <c r="A332" s="13"/>
      <c r="B332" s="241"/>
      <c r="C332" s="242"/>
      <c r="D332" s="223" t="s">
        <v>253</v>
      </c>
      <c r="E332" s="243" t="s">
        <v>1</v>
      </c>
      <c r="F332" s="244" t="s">
        <v>740</v>
      </c>
      <c r="G332" s="242"/>
      <c r="H332" s="245">
        <v>8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1" t="s">
        <v>253</v>
      </c>
      <c r="AU332" s="251" t="s">
        <v>86</v>
      </c>
      <c r="AV332" s="13" t="s">
        <v>86</v>
      </c>
      <c r="AW332" s="13" t="s">
        <v>33</v>
      </c>
      <c r="AX332" s="13" t="s">
        <v>76</v>
      </c>
      <c r="AY332" s="251" t="s">
        <v>124</v>
      </c>
    </row>
    <row r="333" s="14" customFormat="1">
      <c r="A333" s="14"/>
      <c r="B333" s="262"/>
      <c r="C333" s="263"/>
      <c r="D333" s="223" t="s">
        <v>253</v>
      </c>
      <c r="E333" s="264" t="s">
        <v>1</v>
      </c>
      <c r="F333" s="265" t="s">
        <v>322</v>
      </c>
      <c r="G333" s="263"/>
      <c r="H333" s="266">
        <v>8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2" t="s">
        <v>253</v>
      </c>
      <c r="AU333" s="272" t="s">
        <v>86</v>
      </c>
      <c r="AV333" s="14" t="s">
        <v>142</v>
      </c>
      <c r="AW333" s="14" t="s">
        <v>33</v>
      </c>
      <c r="AX333" s="14" t="s">
        <v>84</v>
      </c>
      <c r="AY333" s="272" t="s">
        <v>124</v>
      </c>
    </row>
    <row r="334" s="2" customFormat="1" ht="24.15" customHeight="1">
      <c r="A334" s="38"/>
      <c r="B334" s="39"/>
      <c r="C334" s="210" t="s">
        <v>741</v>
      </c>
      <c r="D334" s="210" t="s">
        <v>125</v>
      </c>
      <c r="E334" s="211" t="s">
        <v>742</v>
      </c>
      <c r="F334" s="212" t="s">
        <v>743</v>
      </c>
      <c r="G334" s="213" t="s">
        <v>174</v>
      </c>
      <c r="H334" s="214">
        <v>4</v>
      </c>
      <c r="I334" s="215"/>
      <c r="J334" s="216">
        <f>ROUND(I334*H334,2)</f>
        <v>0</v>
      </c>
      <c r="K334" s="212" t="s">
        <v>251</v>
      </c>
      <c r="L334" s="44"/>
      <c r="M334" s="217" t="s">
        <v>1</v>
      </c>
      <c r="N334" s="218" t="s">
        <v>41</v>
      </c>
      <c r="O334" s="91"/>
      <c r="P334" s="219">
        <f>O334*H334</f>
        <v>0</v>
      </c>
      <c r="Q334" s="219">
        <v>0.0083999999999999995</v>
      </c>
      <c r="R334" s="219">
        <f>Q334*H334</f>
        <v>0.033599999999999998</v>
      </c>
      <c r="S334" s="219">
        <v>0</v>
      </c>
      <c r="T334" s="22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1" t="s">
        <v>142</v>
      </c>
      <c r="AT334" s="221" t="s">
        <v>125</v>
      </c>
      <c r="AU334" s="221" t="s">
        <v>86</v>
      </c>
      <c r="AY334" s="17" t="s">
        <v>124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7" t="s">
        <v>84</v>
      </c>
      <c r="BK334" s="222">
        <f>ROUND(I334*H334,2)</f>
        <v>0</v>
      </c>
      <c r="BL334" s="17" t="s">
        <v>142</v>
      </c>
      <c r="BM334" s="221" t="s">
        <v>744</v>
      </c>
    </row>
    <row r="335" s="15" customFormat="1">
      <c r="A335" s="15"/>
      <c r="B335" s="278"/>
      <c r="C335" s="279"/>
      <c r="D335" s="223" t="s">
        <v>253</v>
      </c>
      <c r="E335" s="280" t="s">
        <v>1</v>
      </c>
      <c r="F335" s="281" t="s">
        <v>745</v>
      </c>
      <c r="G335" s="279"/>
      <c r="H335" s="280" t="s">
        <v>1</v>
      </c>
      <c r="I335" s="282"/>
      <c r="J335" s="279"/>
      <c r="K335" s="279"/>
      <c r="L335" s="283"/>
      <c r="M335" s="284"/>
      <c r="N335" s="285"/>
      <c r="O335" s="285"/>
      <c r="P335" s="285"/>
      <c r="Q335" s="285"/>
      <c r="R335" s="285"/>
      <c r="S335" s="285"/>
      <c r="T335" s="28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7" t="s">
        <v>253</v>
      </c>
      <c r="AU335" s="287" t="s">
        <v>86</v>
      </c>
      <c r="AV335" s="15" t="s">
        <v>84</v>
      </c>
      <c r="AW335" s="15" t="s">
        <v>33</v>
      </c>
      <c r="AX335" s="15" t="s">
        <v>76</v>
      </c>
      <c r="AY335" s="287" t="s">
        <v>124</v>
      </c>
    </row>
    <row r="336" s="13" customFormat="1">
      <c r="A336" s="13"/>
      <c r="B336" s="241"/>
      <c r="C336" s="242"/>
      <c r="D336" s="223" t="s">
        <v>253</v>
      </c>
      <c r="E336" s="243" t="s">
        <v>1</v>
      </c>
      <c r="F336" s="244" t="s">
        <v>746</v>
      </c>
      <c r="G336" s="242"/>
      <c r="H336" s="245">
        <v>4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1" t="s">
        <v>253</v>
      </c>
      <c r="AU336" s="251" t="s">
        <v>86</v>
      </c>
      <c r="AV336" s="13" t="s">
        <v>86</v>
      </c>
      <c r="AW336" s="13" t="s">
        <v>33</v>
      </c>
      <c r="AX336" s="13" t="s">
        <v>76</v>
      </c>
      <c r="AY336" s="251" t="s">
        <v>124</v>
      </c>
    </row>
    <row r="337" s="14" customFormat="1">
      <c r="A337" s="14"/>
      <c r="B337" s="262"/>
      <c r="C337" s="263"/>
      <c r="D337" s="223" t="s">
        <v>253</v>
      </c>
      <c r="E337" s="264" t="s">
        <v>1</v>
      </c>
      <c r="F337" s="265" t="s">
        <v>322</v>
      </c>
      <c r="G337" s="263"/>
      <c r="H337" s="266">
        <v>4</v>
      </c>
      <c r="I337" s="267"/>
      <c r="J337" s="263"/>
      <c r="K337" s="263"/>
      <c r="L337" s="268"/>
      <c r="M337" s="269"/>
      <c r="N337" s="270"/>
      <c r="O337" s="270"/>
      <c r="P337" s="270"/>
      <c r="Q337" s="270"/>
      <c r="R337" s="270"/>
      <c r="S337" s="270"/>
      <c r="T337" s="27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2" t="s">
        <v>253</v>
      </c>
      <c r="AU337" s="272" t="s">
        <v>86</v>
      </c>
      <c r="AV337" s="14" t="s">
        <v>142</v>
      </c>
      <c r="AW337" s="14" t="s">
        <v>33</v>
      </c>
      <c r="AX337" s="14" t="s">
        <v>84</v>
      </c>
      <c r="AY337" s="272" t="s">
        <v>124</v>
      </c>
    </row>
    <row r="338" s="2" customFormat="1" ht="16.5" customHeight="1">
      <c r="A338" s="38"/>
      <c r="B338" s="39"/>
      <c r="C338" s="210" t="s">
        <v>747</v>
      </c>
      <c r="D338" s="210" t="s">
        <v>125</v>
      </c>
      <c r="E338" s="211" t="s">
        <v>748</v>
      </c>
      <c r="F338" s="212" t="s">
        <v>749</v>
      </c>
      <c r="G338" s="213" t="s">
        <v>275</v>
      </c>
      <c r="H338" s="214">
        <v>10.012000000000001</v>
      </c>
      <c r="I338" s="215"/>
      <c r="J338" s="216">
        <f>ROUND(I338*H338,2)</f>
        <v>0</v>
      </c>
      <c r="K338" s="212" t="s">
        <v>251</v>
      </c>
      <c r="L338" s="44"/>
      <c r="M338" s="217" t="s">
        <v>1</v>
      </c>
      <c r="N338" s="218" t="s">
        <v>41</v>
      </c>
      <c r="O338" s="91"/>
      <c r="P338" s="219">
        <f>O338*H338</f>
        <v>0</v>
      </c>
      <c r="Q338" s="219">
        <v>1.0384500000000001</v>
      </c>
      <c r="R338" s="219">
        <f>Q338*H338</f>
        <v>10.396961400000002</v>
      </c>
      <c r="S338" s="219">
        <v>0</v>
      </c>
      <c r="T338" s="22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1" t="s">
        <v>142</v>
      </c>
      <c r="AT338" s="221" t="s">
        <v>125</v>
      </c>
      <c r="AU338" s="221" t="s">
        <v>86</v>
      </c>
      <c r="AY338" s="17" t="s">
        <v>124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7" t="s">
        <v>84</v>
      </c>
      <c r="BK338" s="222">
        <f>ROUND(I338*H338,2)</f>
        <v>0</v>
      </c>
      <c r="BL338" s="17" t="s">
        <v>142</v>
      </c>
      <c r="BM338" s="221" t="s">
        <v>750</v>
      </c>
    </row>
    <row r="339" s="15" customFormat="1">
      <c r="A339" s="15"/>
      <c r="B339" s="278"/>
      <c r="C339" s="279"/>
      <c r="D339" s="223" t="s">
        <v>253</v>
      </c>
      <c r="E339" s="280" t="s">
        <v>1</v>
      </c>
      <c r="F339" s="281" t="s">
        <v>751</v>
      </c>
      <c r="G339" s="279"/>
      <c r="H339" s="280" t="s">
        <v>1</v>
      </c>
      <c r="I339" s="282"/>
      <c r="J339" s="279"/>
      <c r="K339" s="279"/>
      <c r="L339" s="283"/>
      <c r="M339" s="284"/>
      <c r="N339" s="285"/>
      <c r="O339" s="285"/>
      <c r="P339" s="285"/>
      <c r="Q339" s="285"/>
      <c r="R339" s="285"/>
      <c r="S339" s="285"/>
      <c r="T339" s="286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87" t="s">
        <v>253</v>
      </c>
      <c r="AU339" s="287" t="s">
        <v>86</v>
      </c>
      <c r="AV339" s="15" t="s">
        <v>84</v>
      </c>
      <c r="AW339" s="15" t="s">
        <v>33</v>
      </c>
      <c r="AX339" s="15" t="s">
        <v>76</v>
      </c>
      <c r="AY339" s="287" t="s">
        <v>124</v>
      </c>
    </row>
    <row r="340" s="15" customFormat="1">
      <c r="A340" s="15"/>
      <c r="B340" s="278"/>
      <c r="C340" s="279"/>
      <c r="D340" s="223" t="s">
        <v>253</v>
      </c>
      <c r="E340" s="280" t="s">
        <v>1</v>
      </c>
      <c r="F340" s="281" t="s">
        <v>752</v>
      </c>
      <c r="G340" s="279"/>
      <c r="H340" s="280" t="s">
        <v>1</v>
      </c>
      <c r="I340" s="282"/>
      <c r="J340" s="279"/>
      <c r="K340" s="279"/>
      <c r="L340" s="283"/>
      <c r="M340" s="284"/>
      <c r="N340" s="285"/>
      <c r="O340" s="285"/>
      <c r="P340" s="285"/>
      <c r="Q340" s="285"/>
      <c r="R340" s="285"/>
      <c r="S340" s="285"/>
      <c r="T340" s="286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87" t="s">
        <v>253</v>
      </c>
      <c r="AU340" s="287" t="s">
        <v>86</v>
      </c>
      <c r="AV340" s="15" t="s">
        <v>84</v>
      </c>
      <c r="AW340" s="15" t="s">
        <v>33</v>
      </c>
      <c r="AX340" s="15" t="s">
        <v>76</v>
      </c>
      <c r="AY340" s="287" t="s">
        <v>124</v>
      </c>
    </row>
    <row r="341" s="13" customFormat="1">
      <c r="A341" s="13"/>
      <c r="B341" s="241"/>
      <c r="C341" s="242"/>
      <c r="D341" s="223" t="s">
        <v>253</v>
      </c>
      <c r="E341" s="243" t="s">
        <v>1</v>
      </c>
      <c r="F341" s="244" t="s">
        <v>753</v>
      </c>
      <c r="G341" s="242"/>
      <c r="H341" s="245">
        <v>10.012000000000001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1" t="s">
        <v>253</v>
      </c>
      <c r="AU341" s="251" t="s">
        <v>86</v>
      </c>
      <c r="AV341" s="13" t="s">
        <v>86</v>
      </c>
      <c r="AW341" s="13" t="s">
        <v>33</v>
      </c>
      <c r="AX341" s="13" t="s">
        <v>84</v>
      </c>
      <c r="AY341" s="251" t="s">
        <v>124</v>
      </c>
    </row>
    <row r="342" s="2" customFormat="1" ht="16.5" customHeight="1">
      <c r="A342" s="38"/>
      <c r="B342" s="39"/>
      <c r="C342" s="210" t="s">
        <v>754</v>
      </c>
      <c r="D342" s="210" t="s">
        <v>125</v>
      </c>
      <c r="E342" s="211" t="s">
        <v>755</v>
      </c>
      <c r="F342" s="212" t="s">
        <v>756</v>
      </c>
      <c r="G342" s="213" t="s">
        <v>275</v>
      </c>
      <c r="H342" s="214">
        <v>12.257999999999999</v>
      </c>
      <c r="I342" s="215"/>
      <c r="J342" s="216">
        <f>ROUND(I342*H342,2)</f>
        <v>0</v>
      </c>
      <c r="K342" s="212" t="s">
        <v>251</v>
      </c>
      <c r="L342" s="44"/>
      <c r="M342" s="217" t="s">
        <v>1</v>
      </c>
      <c r="N342" s="218" t="s">
        <v>41</v>
      </c>
      <c r="O342" s="91"/>
      <c r="P342" s="219">
        <f>O342*H342</f>
        <v>0</v>
      </c>
      <c r="Q342" s="219">
        <v>1.0379430000000001</v>
      </c>
      <c r="R342" s="219">
        <f>Q342*H342</f>
        <v>12.723105294</v>
      </c>
      <c r="S342" s="219">
        <v>0</v>
      </c>
      <c r="T342" s="22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1" t="s">
        <v>142</v>
      </c>
      <c r="AT342" s="221" t="s">
        <v>125</v>
      </c>
      <c r="AU342" s="221" t="s">
        <v>86</v>
      </c>
      <c r="AY342" s="17" t="s">
        <v>124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7" t="s">
        <v>84</v>
      </c>
      <c r="BK342" s="222">
        <f>ROUND(I342*H342,2)</f>
        <v>0</v>
      </c>
      <c r="BL342" s="17" t="s">
        <v>142</v>
      </c>
      <c r="BM342" s="221" t="s">
        <v>757</v>
      </c>
    </row>
    <row r="343" s="15" customFormat="1">
      <c r="A343" s="15"/>
      <c r="B343" s="278"/>
      <c r="C343" s="279"/>
      <c r="D343" s="223" t="s">
        <v>253</v>
      </c>
      <c r="E343" s="280" t="s">
        <v>1</v>
      </c>
      <c r="F343" s="281" t="s">
        <v>577</v>
      </c>
      <c r="G343" s="279"/>
      <c r="H343" s="280" t="s">
        <v>1</v>
      </c>
      <c r="I343" s="282"/>
      <c r="J343" s="279"/>
      <c r="K343" s="279"/>
      <c r="L343" s="283"/>
      <c r="M343" s="284"/>
      <c r="N343" s="285"/>
      <c r="O343" s="285"/>
      <c r="P343" s="285"/>
      <c r="Q343" s="285"/>
      <c r="R343" s="285"/>
      <c r="S343" s="285"/>
      <c r="T343" s="28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7" t="s">
        <v>253</v>
      </c>
      <c r="AU343" s="287" t="s">
        <v>86</v>
      </c>
      <c r="AV343" s="15" t="s">
        <v>84</v>
      </c>
      <c r="AW343" s="15" t="s">
        <v>33</v>
      </c>
      <c r="AX343" s="15" t="s">
        <v>76</v>
      </c>
      <c r="AY343" s="287" t="s">
        <v>124</v>
      </c>
    </row>
    <row r="344" s="15" customFormat="1">
      <c r="A344" s="15"/>
      <c r="B344" s="278"/>
      <c r="C344" s="279"/>
      <c r="D344" s="223" t="s">
        <v>253</v>
      </c>
      <c r="E344" s="280" t="s">
        <v>1</v>
      </c>
      <c r="F344" s="281" t="s">
        <v>758</v>
      </c>
      <c r="G344" s="279"/>
      <c r="H344" s="280" t="s">
        <v>1</v>
      </c>
      <c r="I344" s="282"/>
      <c r="J344" s="279"/>
      <c r="K344" s="279"/>
      <c r="L344" s="283"/>
      <c r="M344" s="284"/>
      <c r="N344" s="285"/>
      <c r="O344" s="285"/>
      <c r="P344" s="285"/>
      <c r="Q344" s="285"/>
      <c r="R344" s="285"/>
      <c r="S344" s="285"/>
      <c r="T344" s="28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87" t="s">
        <v>253</v>
      </c>
      <c r="AU344" s="287" t="s">
        <v>86</v>
      </c>
      <c r="AV344" s="15" t="s">
        <v>84</v>
      </c>
      <c r="AW344" s="15" t="s">
        <v>33</v>
      </c>
      <c r="AX344" s="15" t="s">
        <v>76</v>
      </c>
      <c r="AY344" s="287" t="s">
        <v>124</v>
      </c>
    </row>
    <row r="345" s="13" customFormat="1">
      <c r="A345" s="13"/>
      <c r="B345" s="241"/>
      <c r="C345" s="242"/>
      <c r="D345" s="223" t="s">
        <v>253</v>
      </c>
      <c r="E345" s="243" t="s">
        <v>1</v>
      </c>
      <c r="F345" s="244" t="s">
        <v>759</v>
      </c>
      <c r="G345" s="242"/>
      <c r="H345" s="245">
        <v>12.257999999999999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1" t="s">
        <v>253</v>
      </c>
      <c r="AU345" s="251" t="s">
        <v>86</v>
      </c>
      <c r="AV345" s="13" t="s">
        <v>86</v>
      </c>
      <c r="AW345" s="13" t="s">
        <v>33</v>
      </c>
      <c r="AX345" s="13" t="s">
        <v>84</v>
      </c>
      <c r="AY345" s="251" t="s">
        <v>124</v>
      </c>
    </row>
    <row r="346" s="2" customFormat="1" ht="24.15" customHeight="1">
      <c r="A346" s="38"/>
      <c r="B346" s="39"/>
      <c r="C346" s="210" t="s">
        <v>760</v>
      </c>
      <c r="D346" s="210" t="s">
        <v>125</v>
      </c>
      <c r="E346" s="211" t="s">
        <v>761</v>
      </c>
      <c r="F346" s="212" t="s">
        <v>762</v>
      </c>
      <c r="G346" s="213" t="s">
        <v>275</v>
      </c>
      <c r="H346" s="214">
        <v>3.0819999999999999</v>
      </c>
      <c r="I346" s="215"/>
      <c r="J346" s="216">
        <f>ROUND(I346*H346,2)</f>
        <v>0</v>
      </c>
      <c r="K346" s="212" t="s">
        <v>455</v>
      </c>
      <c r="L346" s="44"/>
      <c r="M346" s="217" t="s">
        <v>1</v>
      </c>
      <c r="N346" s="218" t="s">
        <v>41</v>
      </c>
      <c r="O346" s="91"/>
      <c r="P346" s="219">
        <f>O346*H346</f>
        <v>0</v>
      </c>
      <c r="Q346" s="219">
        <v>1.02</v>
      </c>
      <c r="R346" s="219">
        <f>Q346*H346</f>
        <v>3.14364</v>
      </c>
      <c r="S346" s="219">
        <v>0</v>
      </c>
      <c r="T346" s="22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1" t="s">
        <v>142</v>
      </c>
      <c r="AT346" s="221" t="s">
        <v>125</v>
      </c>
      <c r="AU346" s="221" t="s">
        <v>86</v>
      </c>
      <c r="AY346" s="17" t="s">
        <v>124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7" t="s">
        <v>84</v>
      </c>
      <c r="BK346" s="222">
        <f>ROUND(I346*H346,2)</f>
        <v>0</v>
      </c>
      <c r="BL346" s="17" t="s">
        <v>142</v>
      </c>
      <c r="BM346" s="221" t="s">
        <v>763</v>
      </c>
    </row>
    <row r="347" s="15" customFormat="1">
      <c r="A347" s="15"/>
      <c r="B347" s="278"/>
      <c r="C347" s="279"/>
      <c r="D347" s="223" t="s">
        <v>253</v>
      </c>
      <c r="E347" s="280" t="s">
        <v>1</v>
      </c>
      <c r="F347" s="281" t="s">
        <v>764</v>
      </c>
      <c r="G347" s="279"/>
      <c r="H347" s="280" t="s">
        <v>1</v>
      </c>
      <c r="I347" s="282"/>
      <c r="J347" s="279"/>
      <c r="K347" s="279"/>
      <c r="L347" s="283"/>
      <c r="M347" s="284"/>
      <c r="N347" s="285"/>
      <c r="O347" s="285"/>
      <c r="P347" s="285"/>
      <c r="Q347" s="285"/>
      <c r="R347" s="285"/>
      <c r="S347" s="285"/>
      <c r="T347" s="286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7" t="s">
        <v>253</v>
      </c>
      <c r="AU347" s="287" t="s">
        <v>86</v>
      </c>
      <c r="AV347" s="15" t="s">
        <v>84</v>
      </c>
      <c r="AW347" s="15" t="s">
        <v>33</v>
      </c>
      <c r="AX347" s="15" t="s">
        <v>76</v>
      </c>
      <c r="AY347" s="287" t="s">
        <v>124</v>
      </c>
    </row>
    <row r="348" s="15" customFormat="1">
      <c r="A348" s="15"/>
      <c r="B348" s="278"/>
      <c r="C348" s="279"/>
      <c r="D348" s="223" t="s">
        <v>253</v>
      </c>
      <c r="E348" s="280" t="s">
        <v>1</v>
      </c>
      <c r="F348" s="281" t="s">
        <v>765</v>
      </c>
      <c r="G348" s="279"/>
      <c r="H348" s="280" t="s">
        <v>1</v>
      </c>
      <c r="I348" s="282"/>
      <c r="J348" s="279"/>
      <c r="K348" s="279"/>
      <c r="L348" s="283"/>
      <c r="M348" s="284"/>
      <c r="N348" s="285"/>
      <c r="O348" s="285"/>
      <c r="P348" s="285"/>
      <c r="Q348" s="285"/>
      <c r="R348" s="285"/>
      <c r="S348" s="285"/>
      <c r="T348" s="28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7" t="s">
        <v>253</v>
      </c>
      <c r="AU348" s="287" t="s">
        <v>86</v>
      </c>
      <c r="AV348" s="15" t="s">
        <v>84</v>
      </c>
      <c r="AW348" s="15" t="s">
        <v>33</v>
      </c>
      <c r="AX348" s="15" t="s">
        <v>76</v>
      </c>
      <c r="AY348" s="287" t="s">
        <v>124</v>
      </c>
    </row>
    <row r="349" s="13" customFormat="1">
      <c r="A349" s="13"/>
      <c r="B349" s="241"/>
      <c r="C349" s="242"/>
      <c r="D349" s="223" t="s">
        <v>253</v>
      </c>
      <c r="E349" s="243" t="s">
        <v>1</v>
      </c>
      <c r="F349" s="244" t="s">
        <v>766</v>
      </c>
      <c r="G349" s="242"/>
      <c r="H349" s="245">
        <v>3.0819999999999999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1" t="s">
        <v>253</v>
      </c>
      <c r="AU349" s="251" t="s">
        <v>86</v>
      </c>
      <c r="AV349" s="13" t="s">
        <v>86</v>
      </c>
      <c r="AW349" s="13" t="s">
        <v>33</v>
      </c>
      <c r="AX349" s="13" t="s">
        <v>84</v>
      </c>
      <c r="AY349" s="251" t="s">
        <v>124</v>
      </c>
    </row>
    <row r="350" s="2" customFormat="1" ht="24.15" customHeight="1">
      <c r="A350" s="38"/>
      <c r="B350" s="39"/>
      <c r="C350" s="210" t="s">
        <v>767</v>
      </c>
      <c r="D350" s="210" t="s">
        <v>125</v>
      </c>
      <c r="E350" s="211" t="s">
        <v>768</v>
      </c>
      <c r="F350" s="212" t="s">
        <v>769</v>
      </c>
      <c r="G350" s="213" t="s">
        <v>333</v>
      </c>
      <c r="H350" s="214">
        <v>2.7999999999999998</v>
      </c>
      <c r="I350" s="215"/>
      <c r="J350" s="216">
        <f>ROUND(I350*H350,2)</f>
        <v>0</v>
      </c>
      <c r="K350" s="212" t="s">
        <v>251</v>
      </c>
      <c r="L350" s="44"/>
      <c r="M350" s="217" t="s">
        <v>1</v>
      </c>
      <c r="N350" s="218" t="s">
        <v>41</v>
      </c>
      <c r="O350" s="91"/>
      <c r="P350" s="219">
        <f>O350*H350</f>
        <v>0</v>
      </c>
      <c r="Q350" s="219">
        <v>0.0015086279999999999</v>
      </c>
      <c r="R350" s="219">
        <f>Q350*H350</f>
        <v>0.0042241583999999997</v>
      </c>
      <c r="S350" s="219">
        <v>0</v>
      </c>
      <c r="T350" s="22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1" t="s">
        <v>142</v>
      </c>
      <c r="AT350" s="221" t="s">
        <v>125</v>
      </c>
      <c r="AU350" s="221" t="s">
        <v>86</v>
      </c>
      <c r="AY350" s="17" t="s">
        <v>124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7" t="s">
        <v>84</v>
      </c>
      <c r="BK350" s="222">
        <f>ROUND(I350*H350,2)</f>
        <v>0</v>
      </c>
      <c r="BL350" s="17" t="s">
        <v>142</v>
      </c>
      <c r="BM350" s="221" t="s">
        <v>770</v>
      </c>
    </row>
    <row r="351" s="15" customFormat="1">
      <c r="A351" s="15"/>
      <c r="B351" s="278"/>
      <c r="C351" s="279"/>
      <c r="D351" s="223" t="s">
        <v>253</v>
      </c>
      <c r="E351" s="280" t="s">
        <v>1</v>
      </c>
      <c r="F351" s="281" t="s">
        <v>771</v>
      </c>
      <c r="G351" s="279"/>
      <c r="H351" s="280" t="s">
        <v>1</v>
      </c>
      <c r="I351" s="282"/>
      <c r="J351" s="279"/>
      <c r="K351" s="279"/>
      <c r="L351" s="283"/>
      <c r="M351" s="284"/>
      <c r="N351" s="285"/>
      <c r="O351" s="285"/>
      <c r="P351" s="285"/>
      <c r="Q351" s="285"/>
      <c r="R351" s="285"/>
      <c r="S351" s="285"/>
      <c r="T351" s="28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7" t="s">
        <v>253</v>
      </c>
      <c r="AU351" s="287" t="s">
        <v>86</v>
      </c>
      <c r="AV351" s="15" t="s">
        <v>84</v>
      </c>
      <c r="AW351" s="15" t="s">
        <v>33</v>
      </c>
      <c r="AX351" s="15" t="s">
        <v>76</v>
      </c>
      <c r="AY351" s="287" t="s">
        <v>124</v>
      </c>
    </row>
    <row r="352" s="13" customFormat="1">
      <c r="A352" s="13"/>
      <c r="B352" s="241"/>
      <c r="C352" s="242"/>
      <c r="D352" s="223" t="s">
        <v>253</v>
      </c>
      <c r="E352" s="243" t="s">
        <v>1</v>
      </c>
      <c r="F352" s="244" t="s">
        <v>772</v>
      </c>
      <c r="G352" s="242"/>
      <c r="H352" s="245">
        <v>2.7999999999999998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1" t="s">
        <v>253</v>
      </c>
      <c r="AU352" s="251" t="s">
        <v>86</v>
      </c>
      <c r="AV352" s="13" t="s">
        <v>86</v>
      </c>
      <c r="AW352" s="13" t="s">
        <v>33</v>
      </c>
      <c r="AX352" s="13" t="s">
        <v>76</v>
      </c>
      <c r="AY352" s="251" t="s">
        <v>124</v>
      </c>
    </row>
    <row r="353" s="14" customFormat="1">
      <c r="A353" s="14"/>
      <c r="B353" s="262"/>
      <c r="C353" s="263"/>
      <c r="D353" s="223" t="s">
        <v>253</v>
      </c>
      <c r="E353" s="264" t="s">
        <v>1</v>
      </c>
      <c r="F353" s="265" t="s">
        <v>322</v>
      </c>
      <c r="G353" s="263"/>
      <c r="H353" s="266">
        <v>2.7999999999999998</v>
      </c>
      <c r="I353" s="267"/>
      <c r="J353" s="263"/>
      <c r="K353" s="263"/>
      <c r="L353" s="268"/>
      <c r="M353" s="269"/>
      <c r="N353" s="270"/>
      <c r="O353" s="270"/>
      <c r="P353" s="270"/>
      <c r="Q353" s="270"/>
      <c r="R353" s="270"/>
      <c r="S353" s="270"/>
      <c r="T353" s="27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2" t="s">
        <v>253</v>
      </c>
      <c r="AU353" s="272" t="s">
        <v>86</v>
      </c>
      <c r="AV353" s="14" t="s">
        <v>142</v>
      </c>
      <c r="AW353" s="14" t="s">
        <v>33</v>
      </c>
      <c r="AX353" s="14" t="s">
        <v>84</v>
      </c>
      <c r="AY353" s="272" t="s">
        <v>124</v>
      </c>
    </row>
    <row r="354" s="2" customFormat="1" ht="24.15" customHeight="1">
      <c r="A354" s="38"/>
      <c r="B354" s="39"/>
      <c r="C354" s="210" t="s">
        <v>773</v>
      </c>
      <c r="D354" s="210" t="s">
        <v>125</v>
      </c>
      <c r="E354" s="211" t="s">
        <v>774</v>
      </c>
      <c r="F354" s="212" t="s">
        <v>775</v>
      </c>
      <c r="G354" s="213" t="s">
        <v>333</v>
      </c>
      <c r="H354" s="214">
        <v>4.4000000000000004</v>
      </c>
      <c r="I354" s="215"/>
      <c r="J354" s="216">
        <f>ROUND(I354*H354,2)</f>
        <v>0</v>
      </c>
      <c r="K354" s="212" t="s">
        <v>251</v>
      </c>
      <c r="L354" s="44"/>
      <c r="M354" s="217" t="s">
        <v>1</v>
      </c>
      <c r="N354" s="218" t="s">
        <v>41</v>
      </c>
      <c r="O354" s="91"/>
      <c r="P354" s="219">
        <f>O354*H354</f>
        <v>0</v>
      </c>
      <c r="Q354" s="219">
        <v>0.0031048339999999999</v>
      </c>
      <c r="R354" s="219">
        <f>Q354*H354</f>
        <v>0.013661269600000001</v>
      </c>
      <c r="S354" s="219">
        <v>0</v>
      </c>
      <c r="T354" s="22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1" t="s">
        <v>142</v>
      </c>
      <c r="AT354" s="221" t="s">
        <v>125</v>
      </c>
      <c r="AU354" s="221" t="s">
        <v>86</v>
      </c>
      <c r="AY354" s="17" t="s">
        <v>124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7" t="s">
        <v>84</v>
      </c>
      <c r="BK354" s="222">
        <f>ROUND(I354*H354,2)</f>
        <v>0</v>
      </c>
      <c r="BL354" s="17" t="s">
        <v>142</v>
      </c>
      <c r="BM354" s="221" t="s">
        <v>776</v>
      </c>
    </row>
    <row r="355" s="15" customFormat="1">
      <c r="A355" s="15"/>
      <c r="B355" s="278"/>
      <c r="C355" s="279"/>
      <c r="D355" s="223" t="s">
        <v>253</v>
      </c>
      <c r="E355" s="280" t="s">
        <v>1</v>
      </c>
      <c r="F355" s="281" t="s">
        <v>777</v>
      </c>
      <c r="G355" s="279"/>
      <c r="H355" s="280" t="s">
        <v>1</v>
      </c>
      <c r="I355" s="282"/>
      <c r="J355" s="279"/>
      <c r="K355" s="279"/>
      <c r="L355" s="283"/>
      <c r="M355" s="284"/>
      <c r="N355" s="285"/>
      <c r="O355" s="285"/>
      <c r="P355" s="285"/>
      <c r="Q355" s="285"/>
      <c r="R355" s="285"/>
      <c r="S355" s="285"/>
      <c r="T355" s="28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7" t="s">
        <v>253</v>
      </c>
      <c r="AU355" s="287" t="s">
        <v>86</v>
      </c>
      <c r="AV355" s="15" t="s">
        <v>84</v>
      </c>
      <c r="AW355" s="15" t="s">
        <v>33</v>
      </c>
      <c r="AX355" s="15" t="s">
        <v>76</v>
      </c>
      <c r="AY355" s="287" t="s">
        <v>124</v>
      </c>
    </row>
    <row r="356" s="13" customFormat="1">
      <c r="A356" s="13"/>
      <c r="B356" s="241"/>
      <c r="C356" s="242"/>
      <c r="D356" s="223" t="s">
        <v>253</v>
      </c>
      <c r="E356" s="243" t="s">
        <v>1</v>
      </c>
      <c r="F356" s="244" t="s">
        <v>778</v>
      </c>
      <c r="G356" s="242"/>
      <c r="H356" s="245">
        <v>4.4000000000000004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1" t="s">
        <v>253</v>
      </c>
      <c r="AU356" s="251" t="s">
        <v>86</v>
      </c>
      <c r="AV356" s="13" t="s">
        <v>86</v>
      </c>
      <c r="AW356" s="13" t="s">
        <v>33</v>
      </c>
      <c r="AX356" s="13" t="s">
        <v>76</v>
      </c>
      <c r="AY356" s="251" t="s">
        <v>124</v>
      </c>
    </row>
    <row r="357" s="14" customFormat="1">
      <c r="A357" s="14"/>
      <c r="B357" s="262"/>
      <c r="C357" s="263"/>
      <c r="D357" s="223" t="s">
        <v>253</v>
      </c>
      <c r="E357" s="264" t="s">
        <v>1</v>
      </c>
      <c r="F357" s="265" t="s">
        <v>322</v>
      </c>
      <c r="G357" s="263"/>
      <c r="H357" s="266">
        <v>4.4000000000000004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2" t="s">
        <v>253</v>
      </c>
      <c r="AU357" s="272" t="s">
        <v>86</v>
      </c>
      <c r="AV357" s="14" t="s">
        <v>142</v>
      </c>
      <c r="AW357" s="14" t="s">
        <v>33</v>
      </c>
      <c r="AX357" s="14" t="s">
        <v>84</v>
      </c>
      <c r="AY357" s="272" t="s">
        <v>124</v>
      </c>
    </row>
    <row r="358" s="11" customFormat="1" ht="22.8" customHeight="1">
      <c r="A358" s="11"/>
      <c r="B358" s="196"/>
      <c r="C358" s="197"/>
      <c r="D358" s="198" t="s">
        <v>75</v>
      </c>
      <c r="E358" s="239" t="s">
        <v>142</v>
      </c>
      <c r="F358" s="239" t="s">
        <v>779</v>
      </c>
      <c r="G358" s="197"/>
      <c r="H358" s="197"/>
      <c r="I358" s="200"/>
      <c r="J358" s="240">
        <f>BK358</f>
        <v>0</v>
      </c>
      <c r="K358" s="197"/>
      <c r="L358" s="202"/>
      <c r="M358" s="203"/>
      <c r="N358" s="204"/>
      <c r="O358" s="204"/>
      <c r="P358" s="205">
        <f>SUM(P359:P439)</f>
        <v>0</v>
      </c>
      <c r="Q358" s="204"/>
      <c r="R358" s="205">
        <f>SUM(R359:R439)</f>
        <v>493.46108082271996</v>
      </c>
      <c r="S358" s="204"/>
      <c r="T358" s="206">
        <f>SUM(T359:T439)</f>
        <v>0</v>
      </c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R358" s="207" t="s">
        <v>84</v>
      </c>
      <c r="AT358" s="208" t="s">
        <v>75</v>
      </c>
      <c r="AU358" s="208" t="s">
        <v>84</v>
      </c>
      <c r="AY358" s="207" t="s">
        <v>124</v>
      </c>
      <c r="BK358" s="209">
        <f>SUM(BK359:BK439)</f>
        <v>0</v>
      </c>
    </row>
    <row r="359" s="2" customFormat="1" ht="16.5" customHeight="1">
      <c r="A359" s="38"/>
      <c r="B359" s="39"/>
      <c r="C359" s="210" t="s">
        <v>780</v>
      </c>
      <c r="D359" s="210" t="s">
        <v>125</v>
      </c>
      <c r="E359" s="211" t="s">
        <v>781</v>
      </c>
      <c r="F359" s="212" t="s">
        <v>782</v>
      </c>
      <c r="G359" s="213" t="s">
        <v>261</v>
      </c>
      <c r="H359" s="214">
        <v>5.7960000000000003</v>
      </c>
      <c r="I359" s="215"/>
      <c r="J359" s="216">
        <f>ROUND(I359*H359,2)</f>
        <v>0</v>
      </c>
      <c r="K359" s="212" t="s">
        <v>251</v>
      </c>
      <c r="L359" s="44"/>
      <c r="M359" s="217" t="s">
        <v>1</v>
      </c>
      <c r="N359" s="218" t="s">
        <v>41</v>
      </c>
      <c r="O359" s="91"/>
      <c r="P359" s="219">
        <f>O359*H359</f>
        <v>0</v>
      </c>
      <c r="Q359" s="219">
        <v>0.82464999999999999</v>
      </c>
      <c r="R359" s="219">
        <f>Q359*H359</f>
        <v>4.7796713999999998</v>
      </c>
      <c r="S359" s="219">
        <v>0</v>
      </c>
      <c r="T359" s="22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1" t="s">
        <v>142</v>
      </c>
      <c r="AT359" s="221" t="s">
        <v>125</v>
      </c>
      <c r="AU359" s="221" t="s">
        <v>86</v>
      </c>
      <c r="AY359" s="17" t="s">
        <v>124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7" t="s">
        <v>84</v>
      </c>
      <c r="BK359" s="222">
        <f>ROUND(I359*H359,2)</f>
        <v>0</v>
      </c>
      <c r="BL359" s="17" t="s">
        <v>142</v>
      </c>
      <c r="BM359" s="221" t="s">
        <v>783</v>
      </c>
    </row>
    <row r="360" s="15" customFormat="1">
      <c r="A360" s="15"/>
      <c r="B360" s="278"/>
      <c r="C360" s="279"/>
      <c r="D360" s="223" t="s">
        <v>253</v>
      </c>
      <c r="E360" s="280" t="s">
        <v>1</v>
      </c>
      <c r="F360" s="281" t="s">
        <v>784</v>
      </c>
      <c r="G360" s="279"/>
      <c r="H360" s="280" t="s">
        <v>1</v>
      </c>
      <c r="I360" s="282"/>
      <c r="J360" s="279"/>
      <c r="K360" s="279"/>
      <c r="L360" s="283"/>
      <c r="M360" s="284"/>
      <c r="N360" s="285"/>
      <c r="O360" s="285"/>
      <c r="P360" s="285"/>
      <c r="Q360" s="285"/>
      <c r="R360" s="285"/>
      <c r="S360" s="285"/>
      <c r="T360" s="286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87" t="s">
        <v>253</v>
      </c>
      <c r="AU360" s="287" t="s">
        <v>86</v>
      </c>
      <c r="AV360" s="15" t="s">
        <v>84</v>
      </c>
      <c r="AW360" s="15" t="s">
        <v>33</v>
      </c>
      <c r="AX360" s="15" t="s">
        <v>76</v>
      </c>
      <c r="AY360" s="287" t="s">
        <v>124</v>
      </c>
    </row>
    <row r="361" s="13" customFormat="1">
      <c r="A361" s="13"/>
      <c r="B361" s="241"/>
      <c r="C361" s="242"/>
      <c r="D361" s="223" t="s">
        <v>253</v>
      </c>
      <c r="E361" s="243" t="s">
        <v>1</v>
      </c>
      <c r="F361" s="244" t="s">
        <v>785</v>
      </c>
      <c r="G361" s="242"/>
      <c r="H361" s="245">
        <v>5.7960000000000003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1" t="s">
        <v>253</v>
      </c>
      <c r="AU361" s="251" t="s">
        <v>86</v>
      </c>
      <c r="AV361" s="13" t="s">
        <v>86</v>
      </c>
      <c r="AW361" s="13" t="s">
        <v>33</v>
      </c>
      <c r="AX361" s="13" t="s">
        <v>76</v>
      </c>
      <c r="AY361" s="251" t="s">
        <v>124</v>
      </c>
    </row>
    <row r="362" s="14" customFormat="1">
      <c r="A362" s="14"/>
      <c r="B362" s="262"/>
      <c r="C362" s="263"/>
      <c r="D362" s="223" t="s">
        <v>253</v>
      </c>
      <c r="E362" s="264" t="s">
        <v>397</v>
      </c>
      <c r="F362" s="265" t="s">
        <v>322</v>
      </c>
      <c r="G362" s="263"/>
      <c r="H362" s="266">
        <v>5.7960000000000003</v>
      </c>
      <c r="I362" s="267"/>
      <c r="J362" s="263"/>
      <c r="K362" s="263"/>
      <c r="L362" s="268"/>
      <c r="M362" s="269"/>
      <c r="N362" s="270"/>
      <c r="O362" s="270"/>
      <c r="P362" s="270"/>
      <c r="Q362" s="270"/>
      <c r="R362" s="270"/>
      <c r="S362" s="270"/>
      <c r="T362" s="27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2" t="s">
        <v>253</v>
      </c>
      <c r="AU362" s="272" t="s">
        <v>86</v>
      </c>
      <c r="AV362" s="14" t="s">
        <v>142</v>
      </c>
      <c r="AW362" s="14" t="s">
        <v>33</v>
      </c>
      <c r="AX362" s="14" t="s">
        <v>84</v>
      </c>
      <c r="AY362" s="272" t="s">
        <v>124</v>
      </c>
    </row>
    <row r="363" s="2" customFormat="1" ht="24.15" customHeight="1">
      <c r="A363" s="38"/>
      <c r="B363" s="39"/>
      <c r="C363" s="210" t="s">
        <v>786</v>
      </c>
      <c r="D363" s="210" t="s">
        <v>125</v>
      </c>
      <c r="E363" s="211" t="s">
        <v>787</v>
      </c>
      <c r="F363" s="212" t="s">
        <v>788</v>
      </c>
      <c r="G363" s="213" t="s">
        <v>250</v>
      </c>
      <c r="H363" s="214">
        <v>255.30000000000001</v>
      </c>
      <c r="I363" s="215"/>
      <c r="J363" s="216">
        <f>ROUND(I363*H363,2)</f>
        <v>0</v>
      </c>
      <c r="K363" s="212" t="s">
        <v>251</v>
      </c>
      <c r="L363" s="44"/>
      <c r="M363" s="217" t="s">
        <v>1</v>
      </c>
      <c r="N363" s="218" t="s">
        <v>41</v>
      </c>
      <c r="O363" s="91"/>
      <c r="P363" s="219">
        <f>O363*H363</f>
        <v>0</v>
      </c>
      <c r="Q363" s="219">
        <v>0.031867600000000003</v>
      </c>
      <c r="R363" s="219">
        <f>Q363*H363</f>
        <v>8.1357982800000013</v>
      </c>
      <c r="S363" s="219">
        <v>0</v>
      </c>
      <c r="T363" s="22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1" t="s">
        <v>142</v>
      </c>
      <c r="AT363" s="221" t="s">
        <v>125</v>
      </c>
      <c r="AU363" s="221" t="s">
        <v>86</v>
      </c>
      <c r="AY363" s="17" t="s">
        <v>124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7" t="s">
        <v>84</v>
      </c>
      <c r="BK363" s="222">
        <f>ROUND(I363*H363,2)</f>
        <v>0</v>
      </c>
      <c r="BL363" s="17" t="s">
        <v>142</v>
      </c>
      <c r="BM363" s="221" t="s">
        <v>789</v>
      </c>
    </row>
    <row r="364" s="15" customFormat="1">
      <c r="A364" s="15"/>
      <c r="B364" s="278"/>
      <c r="C364" s="279"/>
      <c r="D364" s="223" t="s">
        <v>253</v>
      </c>
      <c r="E364" s="280" t="s">
        <v>1</v>
      </c>
      <c r="F364" s="281" t="s">
        <v>790</v>
      </c>
      <c r="G364" s="279"/>
      <c r="H364" s="280" t="s">
        <v>1</v>
      </c>
      <c r="I364" s="282"/>
      <c r="J364" s="279"/>
      <c r="K364" s="279"/>
      <c r="L364" s="283"/>
      <c r="M364" s="284"/>
      <c r="N364" s="285"/>
      <c r="O364" s="285"/>
      <c r="P364" s="285"/>
      <c r="Q364" s="285"/>
      <c r="R364" s="285"/>
      <c r="S364" s="285"/>
      <c r="T364" s="28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87" t="s">
        <v>253</v>
      </c>
      <c r="AU364" s="287" t="s">
        <v>86</v>
      </c>
      <c r="AV364" s="15" t="s">
        <v>84</v>
      </c>
      <c r="AW364" s="15" t="s">
        <v>33</v>
      </c>
      <c r="AX364" s="15" t="s">
        <v>76</v>
      </c>
      <c r="AY364" s="287" t="s">
        <v>124</v>
      </c>
    </row>
    <row r="365" s="13" customFormat="1">
      <c r="A365" s="13"/>
      <c r="B365" s="241"/>
      <c r="C365" s="242"/>
      <c r="D365" s="223" t="s">
        <v>253</v>
      </c>
      <c r="E365" s="243" t="s">
        <v>1</v>
      </c>
      <c r="F365" s="244" t="s">
        <v>791</v>
      </c>
      <c r="G365" s="242"/>
      <c r="H365" s="245">
        <v>255.30000000000001</v>
      </c>
      <c r="I365" s="246"/>
      <c r="J365" s="242"/>
      <c r="K365" s="242"/>
      <c r="L365" s="247"/>
      <c r="M365" s="248"/>
      <c r="N365" s="249"/>
      <c r="O365" s="249"/>
      <c r="P365" s="249"/>
      <c r="Q365" s="249"/>
      <c r="R365" s="249"/>
      <c r="S365" s="249"/>
      <c r="T365" s="25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1" t="s">
        <v>253</v>
      </c>
      <c r="AU365" s="251" t="s">
        <v>86</v>
      </c>
      <c r="AV365" s="13" t="s">
        <v>86</v>
      </c>
      <c r="AW365" s="13" t="s">
        <v>33</v>
      </c>
      <c r="AX365" s="13" t="s">
        <v>76</v>
      </c>
      <c r="AY365" s="251" t="s">
        <v>124</v>
      </c>
    </row>
    <row r="366" s="14" customFormat="1">
      <c r="A366" s="14"/>
      <c r="B366" s="262"/>
      <c r="C366" s="263"/>
      <c r="D366" s="223" t="s">
        <v>253</v>
      </c>
      <c r="E366" s="264" t="s">
        <v>420</v>
      </c>
      <c r="F366" s="265" t="s">
        <v>322</v>
      </c>
      <c r="G366" s="263"/>
      <c r="H366" s="266">
        <v>255.30000000000001</v>
      </c>
      <c r="I366" s="267"/>
      <c r="J366" s="263"/>
      <c r="K366" s="263"/>
      <c r="L366" s="268"/>
      <c r="M366" s="269"/>
      <c r="N366" s="270"/>
      <c r="O366" s="270"/>
      <c r="P366" s="270"/>
      <c r="Q366" s="270"/>
      <c r="R366" s="270"/>
      <c r="S366" s="270"/>
      <c r="T366" s="27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2" t="s">
        <v>253</v>
      </c>
      <c r="AU366" s="272" t="s">
        <v>86</v>
      </c>
      <c r="AV366" s="14" t="s">
        <v>142</v>
      </c>
      <c r="AW366" s="14" t="s">
        <v>33</v>
      </c>
      <c r="AX366" s="14" t="s">
        <v>84</v>
      </c>
      <c r="AY366" s="272" t="s">
        <v>124</v>
      </c>
    </row>
    <row r="367" s="2" customFormat="1" ht="24.15" customHeight="1">
      <c r="A367" s="38"/>
      <c r="B367" s="39"/>
      <c r="C367" s="210" t="s">
        <v>792</v>
      </c>
      <c r="D367" s="210" t="s">
        <v>125</v>
      </c>
      <c r="E367" s="211" t="s">
        <v>793</v>
      </c>
      <c r="F367" s="212" t="s">
        <v>794</v>
      </c>
      <c r="G367" s="213" t="s">
        <v>250</v>
      </c>
      <c r="H367" s="214">
        <v>255.30000000000001</v>
      </c>
      <c r="I367" s="215"/>
      <c r="J367" s="216">
        <f>ROUND(I367*H367,2)</f>
        <v>0</v>
      </c>
      <c r="K367" s="212" t="s">
        <v>251</v>
      </c>
      <c r="L367" s="44"/>
      <c r="M367" s="217" t="s">
        <v>1</v>
      </c>
      <c r="N367" s="218" t="s">
        <v>41</v>
      </c>
      <c r="O367" s="91"/>
      <c r="P367" s="219">
        <f>O367*H367</f>
        <v>0</v>
      </c>
      <c r="Q367" s="219">
        <v>0.0001292</v>
      </c>
      <c r="R367" s="219">
        <f>Q367*H367</f>
        <v>0.032984760000000002</v>
      </c>
      <c r="S367" s="219">
        <v>0</v>
      </c>
      <c r="T367" s="22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1" t="s">
        <v>142</v>
      </c>
      <c r="AT367" s="221" t="s">
        <v>125</v>
      </c>
      <c r="AU367" s="221" t="s">
        <v>86</v>
      </c>
      <c r="AY367" s="17" t="s">
        <v>124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7" t="s">
        <v>84</v>
      </c>
      <c r="BK367" s="222">
        <f>ROUND(I367*H367,2)</f>
        <v>0</v>
      </c>
      <c r="BL367" s="17" t="s">
        <v>142</v>
      </c>
      <c r="BM367" s="221" t="s">
        <v>795</v>
      </c>
    </row>
    <row r="368" s="13" customFormat="1">
      <c r="A368" s="13"/>
      <c r="B368" s="241"/>
      <c r="C368" s="242"/>
      <c r="D368" s="223" t="s">
        <v>253</v>
      </c>
      <c r="E368" s="243" t="s">
        <v>1</v>
      </c>
      <c r="F368" s="244" t="s">
        <v>420</v>
      </c>
      <c r="G368" s="242"/>
      <c r="H368" s="245">
        <v>255.30000000000001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1" t="s">
        <v>253</v>
      </c>
      <c r="AU368" s="251" t="s">
        <v>86</v>
      </c>
      <c r="AV368" s="13" t="s">
        <v>86</v>
      </c>
      <c r="AW368" s="13" t="s">
        <v>33</v>
      </c>
      <c r="AX368" s="13" t="s">
        <v>84</v>
      </c>
      <c r="AY368" s="251" t="s">
        <v>124</v>
      </c>
    </row>
    <row r="369" s="2" customFormat="1" ht="24.15" customHeight="1">
      <c r="A369" s="38"/>
      <c r="B369" s="39"/>
      <c r="C369" s="210" t="s">
        <v>462</v>
      </c>
      <c r="D369" s="210" t="s">
        <v>125</v>
      </c>
      <c r="E369" s="211" t="s">
        <v>796</v>
      </c>
      <c r="F369" s="212" t="s">
        <v>797</v>
      </c>
      <c r="G369" s="213" t="s">
        <v>275</v>
      </c>
      <c r="H369" s="214">
        <v>41.43</v>
      </c>
      <c r="I369" s="215"/>
      <c r="J369" s="216">
        <f>ROUND(I369*H369,2)</f>
        <v>0</v>
      </c>
      <c r="K369" s="212" t="s">
        <v>251</v>
      </c>
      <c r="L369" s="44"/>
      <c r="M369" s="217" t="s">
        <v>1</v>
      </c>
      <c r="N369" s="218" t="s">
        <v>41</v>
      </c>
      <c r="O369" s="91"/>
      <c r="P369" s="219">
        <f>O369*H369</f>
        <v>0</v>
      </c>
      <c r="Q369" s="219">
        <v>0.046734659999999997</v>
      </c>
      <c r="R369" s="219">
        <f>Q369*H369</f>
        <v>1.9362169638</v>
      </c>
      <c r="S369" s="219">
        <v>0</v>
      </c>
      <c r="T369" s="22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1" t="s">
        <v>142</v>
      </c>
      <c r="AT369" s="221" t="s">
        <v>125</v>
      </c>
      <c r="AU369" s="221" t="s">
        <v>86</v>
      </c>
      <c r="AY369" s="17" t="s">
        <v>124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7" t="s">
        <v>84</v>
      </c>
      <c r="BK369" s="222">
        <f>ROUND(I369*H369,2)</f>
        <v>0</v>
      </c>
      <c r="BL369" s="17" t="s">
        <v>142</v>
      </c>
      <c r="BM369" s="221" t="s">
        <v>798</v>
      </c>
    </row>
    <row r="370" s="13" customFormat="1">
      <c r="A370" s="13"/>
      <c r="B370" s="241"/>
      <c r="C370" s="242"/>
      <c r="D370" s="223" t="s">
        <v>253</v>
      </c>
      <c r="E370" s="243" t="s">
        <v>1</v>
      </c>
      <c r="F370" s="244" t="s">
        <v>799</v>
      </c>
      <c r="G370" s="242"/>
      <c r="H370" s="245">
        <v>40.93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1" t="s">
        <v>253</v>
      </c>
      <c r="AU370" s="251" t="s">
        <v>86</v>
      </c>
      <c r="AV370" s="13" t="s">
        <v>86</v>
      </c>
      <c r="AW370" s="13" t="s">
        <v>33</v>
      </c>
      <c r="AX370" s="13" t="s">
        <v>76</v>
      </c>
      <c r="AY370" s="251" t="s">
        <v>124</v>
      </c>
    </row>
    <row r="371" s="13" customFormat="1">
      <c r="A371" s="13"/>
      <c r="B371" s="241"/>
      <c r="C371" s="242"/>
      <c r="D371" s="223" t="s">
        <v>253</v>
      </c>
      <c r="E371" s="243" t="s">
        <v>1</v>
      </c>
      <c r="F371" s="244" t="s">
        <v>800</v>
      </c>
      <c r="G371" s="242"/>
      <c r="H371" s="245">
        <v>0.5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1" t="s">
        <v>253</v>
      </c>
      <c r="AU371" s="251" t="s">
        <v>86</v>
      </c>
      <c r="AV371" s="13" t="s">
        <v>86</v>
      </c>
      <c r="AW371" s="13" t="s">
        <v>33</v>
      </c>
      <c r="AX371" s="13" t="s">
        <v>76</v>
      </c>
      <c r="AY371" s="251" t="s">
        <v>124</v>
      </c>
    </row>
    <row r="372" s="14" customFormat="1">
      <c r="A372" s="14"/>
      <c r="B372" s="262"/>
      <c r="C372" s="263"/>
      <c r="D372" s="223" t="s">
        <v>253</v>
      </c>
      <c r="E372" s="264" t="s">
        <v>1</v>
      </c>
      <c r="F372" s="265" t="s">
        <v>322</v>
      </c>
      <c r="G372" s="263"/>
      <c r="H372" s="266">
        <v>41.43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2" t="s">
        <v>253</v>
      </c>
      <c r="AU372" s="272" t="s">
        <v>86</v>
      </c>
      <c r="AV372" s="14" t="s">
        <v>142</v>
      </c>
      <c r="AW372" s="14" t="s">
        <v>33</v>
      </c>
      <c r="AX372" s="14" t="s">
        <v>84</v>
      </c>
      <c r="AY372" s="272" t="s">
        <v>124</v>
      </c>
    </row>
    <row r="373" s="2" customFormat="1" ht="16.5" customHeight="1">
      <c r="A373" s="38"/>
      <c r="B373" s="39"/>
      <c r="C373" s="252" t="s">
        <v>801</v>
      </c>
      <c r="D373" s="252" t="s">
        <v>302</v>
      </c>
      <c r="E373" s="253" t="s">
        <v>802</v>
      </c>
      <c r="F373" s="254" t="s">
        <v>803</v>
      </c>
      <c r="G373" s="255" t="s">
        <v>275</v>
      </c>
      <c r="H373" s="256">
        <v>41.43</v>
      </c>
      <c r="I373" s="257"/>
      <c r="J373" s="258">
        <f>ROUND(I373*H373,2)</f>
        <v>0</v>
      </c>
      <c r="K373" s="254" t="s">
        <v>455</v>
      </c>
      <c r="L373" s="259"/>
      <c r="M373" s="260" t="s">
        <v>1</v>
      </c>
      <c r="N373" s="261" t="s">
        <v>41</v>
      </c>
      <c r="O373" s="91"/>
      <c r="P373" s="219">
        <f>O373*H373</f>
        <v>0</v>
      </c>
      <c r="Q373" s="219">
        <v>1</v>
      </c>
      <c r="R373" s="219">
        <f>Q373*H373</f>
        <v>41.43</v>
      </c>
      <c r="S373" s="219">
        <v>0</v>
      </c>
      <c r="T373" s="22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1" t="s">
        <v>161</v>
      </c>
      <c r="AT373" s="221" t="s">
        <v>302</v>
      </c>
      <c r="AU373" s="221" t="s">
        <v>86</v>
      </c>
      <c r="AY373" s="17" t="s">
        <v>124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7" t="s">
        <v>84</v>
      </c>
      <c r="BK373" s="222">
        <f>ROUND(I373*H373,2)</f>
        <v>0</v>
      </c>
      <c r="BL373" s="17" t="s">
        <v>142</v>
      </c>
      <c r="BM373" s="221" t="s">
        <v>804</v>
      </c>
    </row>
    <row r="374" s="2" customFormat="1">
      <c r="A374" s="38"/>
      <c r="B374" s="39"/>
      <c r="C374" s="40"/>
      <c r="D374" s="223" t="s">
        <v>131</v>
      </c>
      <c r="E374" s="40"/>
      <c r="F374" s="224" t="s">
        <v>805</v>
      </c>
      <c r="G374" s="40"/>
      <c r="H374" s="40"/>
      <c r="I374" s="225"/>
      <c r="J374" s="40"/>
      <c r="K374" s="40"/>
      <c r="L374" s="44"/>
      <c r="M374" s="226"/>
      <c r="N374" s="227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131</v>
      </c>
      <c r="AU374" s="17" t="s">
        <v>86</v>
      </c>
    </row>
    <row r="375" s="15" customFormat="1">
      <c r="A375" s="15"/>
      <c r="B375" s="278"/>
      <c r="C375" s="279"/>
      <c r="D375" s="223" t="s">
        <v>253</v>
      </c>
      <c r="E375" s="280" t="s">
        <v>1</v>
      </c>
      <c r="F375" s="281" t="s">
        <v>806</v>
      </c>
      <c r="G375" s="279"/>
      <c r="H375" s="280" t="s">
        <v>1</v>
      </c>
      <c r="I375" s="282"/>
      <c r="J375" s="279"/>
      <c r="K375" s="279"/>
      <c r="L375" s="283"/>
      <c r="M375" s="284"/>
      <c r="N375" s="285"/>
      <c r="O375" s="285"/>
      <c r="P375" s="285"/>
      <c r="Q375" s="285"/>
      <c r="R375" s="285"/>
      <c r="S375" s="285"/>
      <c r="T375" s="286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87" t="s">
        <v>253</v>
      </c>
      <c r="AU375" s="287" t="s">
        <v>86</v>
      </c>
      <c r="AV375" s="15" t="s">
        <v>84</v>
      </c>
      <c r="AW375" s="15" t="s">
        <v>33</v>
      </c>
      <c r="AX375" s="15" t="s">
        <v>76</v>
      </c>
      <c r="AY375" s="287" t="s">
        <v>124</v>
      </c>
    </row>
    <row r="376" s="13" customFormat="1">
      <c r="A376" s="13"/>
      <c r="B376" s="241"/>
      <c r="C376" s="242"/>
      <c r="D376" s="223" t="s">
        <v>253</v>
      </c>
      <c r="E376" s="243" t="s">
        <v>1</v>
      </c>
      <c r="F376" s="244" t="s">
        <v>807</v>
      </c>
      <c r="G376" s="242"/>
      <c r="H376" s="245">
        <v>41.43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1" t="s">
        <v>253</v>
      </c>
      <c r="AU376" s="251" t="s">
        <v>86</v>
      </c>
      <c r="AV376" s="13" t="s">
        <v>86</v>
      </c>
      <c r="AW376" s="13" t="s">
        <v>33</v>
      </c>
      <c r="AX376" s="13" t="s">
        <v>84</v>
      </c>
      <c r="AY376" s="251" t="s">
        <v>124</v>
      </c>
    </row>
    <row r="377" s="2" customFormat="1" ht="16.5" customHeight="1">
      <c r="A377" s="38"/>
      <c r="B377" s="39"/>
      <c r="C377" s="210" t="s">
        <v>808</v>
      </c>
      <c r="D377" s="210" t="s">
        <v>125</v>
      </c>
      <c r="E377" s="211" t="s">
        <v>809</v>
      </c>
      <c r="F377" s="212" t="s">
        <v>810</v>
      </c>
      <c r="G377" s="213" t="s">
        <v>174</v>
      </c>
      <c r="H377" s="214">
        <v>58</v>
      </c>
      <c r="I377" s="215"/>
      <c r="J377" s="216">
        <f>ROUND(I377*H377,2)</f>
        <v>0</v>
      </c>
      <c r="K377" s="212" t="s">
        <v>455</v>
      </c>
      <c r="L377" s="44"/>
      <c r="M377" s="217" t="s">
        <v>1</v>
      </c>
      <c r="N377" s="218" t="s">
        <v>41</v>
      </c>
      <c r="O377" s="91"/>
      <c r="P377" s="219">
        <f>O377*H377</f>
        <v>0</v>
      </c>
      <c r="Q377" s="219">
        <v>0.070099999999999996</v>
      </c>
      <c r="R377" s="219">
        <f>Q377*H377</f>
        <v>4.0657999999999994</v>
      </c>
      <c r="S377" s="219">
        <v>0</v>
      </c>
      <c r="T377" s="22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1" t="s">
        <v>142</v>
      </c>
      <c r="AT377" s="221" t="s">
        <v>125</v>
      </c>
      <c r="AU377" s="221" t="s">
        <v>86</v>
      </c>
      <c r="AY377" s="17" t="s">
        <v>124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7" t="s">
        <v>84</v>
      </c>
      <c r="BK377" s="222">
        <f>ROUND(I377*H377,2)</f>
        <v>0</v>
      </c>
      <c r="BL377" s="17" t="s">
        <v>142</v>
      </c>
      <c r="BM377" s="221" t="s">
        <v>811</v>
      </c>
    </row>
    <row r="378" s="15" customFormat="1">
      <c r="A378" s="15"/>
      <c r="B378" s="278"/>
      <c r="C378" s="279"/>
      <c r="D378" s="223" t="s">
        <v>253</v>
      </c>
      <c r="E378" s="280" t="s">
        <v>1</v>
      </c>
      <c r="F378" s="281" t="s">
        <v>812</v>
      </c>
      <c r="G378" s="279"/>
      <c r="H378" s="280" t="s">
        <v>1</v>
      </c>
      <c r="I378" s="282"/>
      <c r="J378" s="279"/>
      <c r="K378" s="279"/>
      <c r="L378" s="283"/>
      <c r="M378" s="284"/>
      <c r="N378" s="285"/>
      <c r="O378" s="285"/>
      <c r="P378" s="285"/>
      <c r="Q378" s="285"/>
      <c r="R378" s="285"/>
      <c r="S378" s="285"/>
      <c r="T378" s="286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87" t="s">
        <v>253</v>
      </c>
      <c r="AU378" s="287" t="s">
        <v>86</v>
      </c>
      <c r="AV378" s="15" t="s">
        <v>84</v>
      </c>
      <c r="AW378" s="15" t="s">
        <v>33</v>
      </c>
      <c r="AX378" s="15" t="s">
        <v>76</v>
      </c>
      <c r="AY378" s="287" t="s">
        <v>124</v>
      </c>
    </row>
    <row r="379" s="13" customFormat="1">
      <c r="A379" s="13"/>
      <c r="B379" s="241"/>
      <c r="C379" s="242"/>
      <c r="D379" s="223" t="s">
        <v>253</v>
      </c>
      <c r="E379" s="243" t="s">
        <v>1</v>
      </c>
      <c r="F379" s="244" t="s">
        <v>727</v>
      </c>
      <c r="G379" s="242"/>
      <c r="H379" s="245">
        <v>58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1" t="s">
        <v>253</v>
      </c>
      <c r="AU379" s="251" t="s">
        <v>86</v>
      </c>
      <c r="AV379" s="13" t="s">
        <v>86</v>
      </c>
      <c r="AW379" s="13" t="s">
        <v>33</v>
      </c>
      <c r="AX379" s="13" t="s">
        <v>84</v>
      </c>
      <c r="AY379" s="251" t="s">
        <v>124</v>
      </c>
    </row>
    <row r="380" s="2" customFormat="1" ht="16.5" customHeight="1">
      <c r="A380" s="38"/>
      <c r="B380" s="39"/>
      <c r="C380" s="210" t="s">
        <v>813</v>
      </c>
      <c r="D380" s="210" t="s">
        <v>125</v>
      </c>
      <c r="E380" s="211" t="s">
        <v>814</v>
      </c>
      <c r="F380" s="212" t="s">
        <v>815</v>
      </c>
      <c r="G380" s="213" t="s">
        <v>174</v>
      </c>
      <c r="H380" s="214">
        <v>1</v>
      </c>
      <c r="I380" s="215"/>
      <c r="J380" s="216">
        <f>ROUND(I380*H380,2)</f>
        <v>0</v>
      </c>
      <c r="K380" s="212" t="s">
        <v>455</v>
      </c>
      <c r="L380" s="44"/>
      <c r="M380" s="217" t="s">
        <v>1</v>
      </c>
      <c r="N380" s="218" t="s">
        <v>41</v>
      </c>
      <c r="O380" s="91"/>
      <c r="P380" s="219">
        <f>O380*H380</f>
        <v>0</v>
      </c>
      <c r="Q380" s="219">
        <v>0.0385</v>
      </c>
      <c r="R380" s="219">
        <f>Q380*H380</f>
        <v>0.0385</v>
      </c>
      <c r="S380" s="219">
        <v>0</v>
      </c>
      <c r="T380" s="22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1" t="s">
        <v>142</v>
      </c>
      <c r="AT380" s="221" t="s">
        <v>125</v>
      </c>
      <c r="AU380" s="221" t="s">
        <v>86</v>
      </c>
      <c r="AY380" s="17" t="s">
        <v>124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17" t="s">
        <v>84</v>
      </c>
      <c r="BK380" s="222">
        <f>ROUND(I380*H380,2)</f>
        <v>0</v>
      </c>
      <c r="BL380" s="17" t="s">
        <v>142</v>
      </c>
      <c r="BM380" s="221" t="s">
        <v>816</v>
      </c>
    </row>
    <row r="381" s="13" customFormat="1">
      <c r="A381" s="13"/>
      <c r="B381" s="241"/>
      <c r="C381" s="242"/>
      <c r="D381" s="223" t="s">
        <v>253</v>
      </c>
      <c r="E381" s="243" t="s">
        <v>1</v>
      </c>
      <c r="F381" s="244" t="s">
        <v>84</v>
      </c>
      <c r="G381" s="242"/>
      <c r="H381" s="245">
        <v>1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1" t="s">
        <v>253</v>
      </c>
      <c r="AU381" s="251" t="s">
        <v>86</v>
      </c>
      <c r="AV381" s="13" t="s">
        <v>86</v>
      </c>
      <c r="AW381" s="13" t="s">
        <v>33</v>
      </c>
      <c r="AX381" s="13" t="s">
        <v>84</v>
      </c>
      <c r="AY381" s="251" t="s">
        <v>124</v>
      </c>
    </row>
    <row r="382" s="2" customFormat="1" ht="16.5" customHeight="1">
      <c r="A382" s="38"/>
      <c r="B382" s="39"/>
      <c r="C382" s="210" t="s">
        <v>817</v>
      </c>
      <c r="D382" s="210" t="s">
        <v>125</v>
      </c>
      <c r="E382" s="211" t="s">
        <v>818</v>
      </c>
      <c r="F382" s="212" t="s">
        <v>819</v>
      </c>
      <c r="G382" s="213" t="s">
        <v>250</v>
      </c>
      <c r="H382" s="214">
        <v>1.6639999999999999</v>
      </c>
      <c r="I382" s="215"/>
      <c r="J382" s="216">
        <f>ROUND(I382*H382,2)</f>
        <v>0</v>
      </c>
      <c r="K382" s="212" t="s">
        <v>251</v>
      </c>
      <c r="L382" s="44"/>
      <c r="M382" s="217" t="s">
        <v>1</v>
      </c>
      <c r="N382" s="218" t="s">
        <v>41</v>
      </c>
      <c r="O382" s="91"/>
      <c r="P382" s="219">
        <f>O382*H382</f>
        <v>0</v>
      </c>
      <c r="Q382" s="219">
        <v>0.034373399999999998</v>
      </c>
      <c r="R382" s="219">
        <f>Q382*H382</f>
        <v>0.057197337599999995</v>
      </c>
      <c r="S382" s="219">
        <v>0</v>
      </c>
      <c r="T382" s="22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1" t="s">
        <v>142</v>
      </c>
      <c r="AT382" s="221" t="s">
        <v>125</v>
      </c>
      <c r="AU382" s="221" t="s">
        <v>86</v>
      </c>
      <c r="AY382" s="17" t="s">
        <v>124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7" t="s">
        <v>84</v>
      </c>
      <c r="BK382" s="222">
        <f>ROUND(I382*H382,2)</f>
        <v>0</v>
      </c>
      <c r="BL382" s="17" t="s">
        <v>142</v>
      </c>
      <c r="BM382" s="221" t="s">
        <v>820</v>
      </c>
    </row>
    <row r="383" s="13" customFormat="1">
      <c r="A383" s="13"/>
      <c r="B383" s="241"/>
      <c r="C383" s="242"/>
      <c r="D383" s="223" t="s">
        <v>253</v>
      </c>
      <c r="E383" s="243" t="s">
        <v>1</v>
      </c>
      <c r="F383" s="244" t="s">
        <v>821</v>
      </c>
      <c r="G383" s="242"/>
      <c r="H383" s="245">
        <v>1.6639999999999999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1" t="s">
        <v>253</v>
      </c>
      <c r="AU383" s="251" t="s">
        <v>86</v>
      </c>
      <c r="AV383" s="13" t="s">
        <v>86</v>
      </c>
      <c r="AW383" s="13" t="s">
        <v>33</v>
      </c>
      <c r="AX383" s="13" t="s">
        <v>76</v>
      </c>
      <c r="AY383" s="251" t="s">
        <v>124</v>
      </c>
    </row>
    <row r="384" s="14" customFormat="1">
      <c r="A384" s="14"/>
      <c r="B384" s="262"/>
      <c r="C384" s="263"/>
      <c r="D384" s="223" t="s">
        <v>253</v>
      </c>
      <c r="E384" s="264" t="s">
        <v>1</v>
      </c>
      <c r="F384" s="265" t="s">
        <v>322</v>
      </c>
      <c r="G384" s="263"/>
      <c r="H384" s="266">
        <v>1.6639999999999999</v>
      </c>
      <c r="I384" s="267"/>
      <c r="J384" s="263"/>
      <c r="K384" s="263"/>
      <c r="L384" s="268"/>
      <c r="M384" s="269"/>
      <c r="N384" s="270"/>
      <c r="O384" s="270"/>
      <c r="P384" s="270"/>
      <c r="Q384" s="270"/>
      <c r="R384" s="270"/>
      <c r="S384" s="270"/>
      <c r="T384" s="27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2" t="s">
        <v>253</v>
      </c>
      <c r="AU384" s="272" t="s">
        <v>86</v>
      </c>
      <c r="AV384" s="14" t="s">
        <v>142</v>
      </c>
      <c r="AW384" s="14" t="s">
        <v>33</v>
      </c>
      <c r="AX384" s="14" t="s">
        <v>84</v>
      </c>
      <c r="AY384" s="272" t="s">
        <v>124</v>
      </c>
    </row>
    <row r="385" s="2" customFormat="1" ht="21.75" customHeight="1">
      <c r="A385" s="38"/>
      <c r="B385" s="39"/>
      <c r="C385" s="210" t="s">
        <v>822</v>
      </c>
      <c r="D385" s="210" t="s">
        <v>125</v>
      </c>
      <c r="E385" s="211" t="s">
        <v>823</v>
      </c>
      <c r="F385" s="212" t="s">
        <v>824</v>
      </c>
      <c r="G385" s="213" t="s">
        <v>261</v>
      </c>
      <c r="H385" s="214">
        <v>3.2400000000000002</v>
      </c>
      <c r="I385" s="215"/>
      <c r="J385" s="216">
        <f>ROUND(I385*H385,2)</f>
        <v>0</v>
      </c>
      <c r="K385" s="212" t="s">
        <v>251</v>
      </c>
      <c r="L385" s="44"/>
      <c r="M385" s="217" t="s">
        <v>1</v>
      </c>
      <c r="N385" s="218" t="s">
        <v>41</v>
      </c>
      <c r="O385" s="91"/>
      <c r="P385" s="219">
        <f>O385*H385</f>
        <v>0</v>
      </c>
      <c r="Q385" s="219">
        <v>2.50194574</v>
      </c>
      <c r="R385" s="219">
        <f>Q385*H385</f>
        <v>8.1063041976000001</v>
      </c>
      <c r="S385" s="219">
        <v>0</v>
      </c>
      <c r="T385" s="22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1" t="s">
        <v>142</v>
      </c>
      <c r="AT385" s="221" t="s">
        <v>125</v>
      </c>
      <c r="AU385" s="221" t="s">
        <v>86</v>
      </c>
      <c r="AY385" s="17" t="s">
        <v>124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7" t="s">
        <v>84</v>
      </c>
      <c r="BK385" s="222">
        <f>ROUND(I385*H385,2)</f>
        <v>0</v>
      </c>
      <c r="BL385" s="17" t="s">
        <v>142</v>
      </c>
      <c r="BM385" s="221" t="s">
        <v>825</v>
      </c>
    </row>
    <row r="386" s="15" customFormat="1">
      <c r="A386" s="15"/>
      <c r="B386" s="278"/>
      <c r="C386" s="279"/>
      <c r="D386" s="223" t="s">
        <v>253</v>
      </c>
      <c r="E386" s="280" t="s">
        <v>1</v>
      </c>
      <c r="F386" s="281" t="s">
        <v>826</v>
      </c>
      <c r="G386" s="279"/>
      <c r="H386" s="280" t="s">
        <v>1</v>
      </c>
      <c r="I386" s="282"/>
      <c r="J386" s="279"/>
      <c r="K386" s="279"/>
      <c r="L386" s="283"/>
      <c r="M386" s="284"/>
      <c r="N386" s="285"/>
      <c r="O386" s="285"/>
      <c r="P386" s="285"/>
      <c r="Q386" s="285"/>
      <c r="R386" s="285"/>
      <c r="S386" s="285"/>
      <c r="T386" s="286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87" t="s">
        <v>253</v>
      </c>
      <c r="AU386" s="287" t="s">
        <v>86</v>
      </c>
      <c r="AV386" s="15" t="s">
        <v>84</v>
      </c>
      <c r="AW386" s="15" t="s">
        <v>33</v>
      </c>
      <c r="AX386" s="15" t="s">
        <v>76</v>
      </c>
      <c r="AY386" s="287" t="s">
        <v>124</v>
      </c>
    </row>
    <row r="387" s="13" customFormat="1">
      <c r="A387" s="13"/>
      <c r="B387" s="241"/>
      <c r="C387" s="242"/>
      <c r="D387" s="223" t="s">
        <v>253</v>
      </c>
      <c r="E387" s="243" t="s">
        <v>1</v>
      </c>
      <c r="F387" s="244" t="s">
        <v>827</v>
      </c>
      <c r="G387" s="242"/>
      <c r="H387" s="245">
        <v>3.2400000000000002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1" t="s">
        <v>253</v>
      </c>
      <c r="AU387" s="251" t="s">
        <v>86</v>
      </c>
      <c r="AV387" s="13" t="s">
        <v>86</v>
      </c>
      <c r="AW387" s="13" t="s">
        <v>33</v>
      </c>
      <c r="AX387" s="13" t="s">
        <v>76</v>
      </c>
      <c r="AY387" s="251" t="s">
        <v>124</v>
      </c>
    </row>
    <row r="388" s="14" customFormat="1">
      <c r="A388" s="14"/>
      <c r="B388" s="262"/>
      <c r="C388" s="263"/>
      <c r="D388" s="223" t="s">
        <v>253</v>
      </c>
      <c r="E388" s="264" t="s">
        <v>429</v>
      </c>
      <c r="F388" s="265" t="s">
        <v>322</v>
      </c>
      <c r="G388" s="263"/>
      <c r="H388" s="266">
        <v>3.2400000000000002</v>
      </c>
      <c r="I388" s="267"/>
      <c r="J388" s="263"/>
      <c r="K388" s="263"/>
      <c r="L388" s="268"/>
      <c r="M388" s="269"/>
      <c r="N388" s="270"/>
      <c r="O388" s="270"/>
      <c r="P388" s="270"/>
      <c r="Q388" s="270"/>
      <c r="R388" s="270"/>
      <c r="S388" s="270"/>
      <c r="T388" s="27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2" t="s">
        <v>253</v>
      </c>
      <c r="AU388" s="272" t="s">
        <v>86</v>
      </c>
      <c r="AV388" s="14" t="s">
        <v>142</v>
      </c>
      <c r="AW388" s="14" t="s">
        <v>33</v>
      </c>
      <c r="AX388" s="14" t="s">
        <v>84</v>
      </c>
      <c r="AY388" s="272" t="s">
        <v>124</v>
      </c>
    </row>
    <row r="389" s="2" customFormat="1" ht="24.15" customHeight="1">
      <c r="A389" s="38"/>
      <c r="B389" s="39"/>
      <c r="C389" s="210" t="s">
        <v>828</v>
      </c>
      <c r="D389" s="210" t="s">
        <v>125</v>
      </c>
      <c r="E389" s="211" t="s">
        <v>829</v>
      </c>
      <c r="F389" s="212" t="s">
        <v>830</v>
      </c>
      <c r="G389" s="213" t="s">
        <v>275</v>
      </c>
      <c r="H389" s="214">
        <v>0.24299999999999999</v>
      </c>
      <c r="I389" s="215"/>
      <c r="J389" s="216">
        <f>ROUND(I389*H389,2)</f>
        <v>0</v>
      </c>
      <c r="K389" s="212" t="s">
        <v>251</v>
      </c>
      <c r="L389" s="44"/>
      <c r="M389" s="217" t="s">
        <v>1</v>
      </c>
      <c r="N389" s="218" t="s">
        <v>41</v>
      </c>
      <c r="O389" s="91"/>
      <c r="P389" s="219">
        <f>O389*H389</f>
        <v>0</v>
      </c>
      <c r="Q389" s="219">
        <v>1.0492724</v>
      </c>
      <c r="R389" s="219">
        <f>Q389*H389</f>
        <v>0.2549731932</v>
      </c>
      <c r="S389" s="219">
        <v>0</v>
      </c>
      <c r="T389" s="22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1" t="s">
        <v>142</v>
      </c>
      <c r="AT389" s="221" t="s">
        <v>125</v>
      </c>
      <c r="AU389" s="221" t="s">
        <v>86</v>
      </c>
      <c r="AY389" s="17" t="s">
        <v>124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7" t="s">
        <v>84</v>
      </c>
      <c r="BK389" s="222">
        <f>ROUND(I389*H389,2)</f>
        <v>0</v>
      </c>
      <c r="BL389" s="17" t="s">
        <v>142</v>
      </c>
      <c r="BM389" s="221" t="s">
        <v>831</v>
      </c>
    </row>
    <row r="390" s="15" customFormat="1">
      <c r="A390" s="15"/>
      <c r="B390" s="278"/>
      <c r="C390" s="279"/>
      <c r="D390" s="223" t="s">
        <v>253</v>
      </c>
      <c r="E390" s="280" t="s">
        <v>1</v>
      </c>
      <c r="F390" s="281" t="s">
        <v>577</v>
      </c>
      <c r="G390" s="279"/>
      <c r="H390" s="280" t="s">
        <v>1</v>
      </c>
      <c r="I390" s="282"/>
      <c r="J390" s="279"/>
      <c r="K390" s="279"/>
      <c r="L390" s="283"/>
      <c r="M390" s="284"/>
      <c r="N390" s="285"/>
      <c r="O390" s="285"/>
      <c r="P390" s="285"/>
      <c r="Q390" s="285"/>
      <c r="R390" s="285"/>
      <c r="S390" s="285"/>
      <c r="T390" s="286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87" t="s">
        <v>253</v>
      </c>
      <c r="AU390" s="287" t="s">
        <v>86</v>
      </c>
      <c r="AV390" s="15" t="s">
        <v>84</v>
      </c>
      <c r="AW390" s="15" t="s">
        <v>33</v>
      </c>
      <c r="AX390" s="15" t="s">
        <v>76</v>
      </c>
      <c r="AY390" s="287" t="s">
        <v>124</v>
      </c>
    </row>
    <row r="391" s="15" customFormat="1">
      <c r="A391" s="15"/>
      <c r="B391" s="278"/>
      <c r="C391" s="279"/>
      <c r="D391" s="223" t="s">
        <v>253</v>
      </c>
      <c r="E391" s="280" t="s">
        <v>1</v>
      </c>
      <c r="F391" s="281" t="s">
        <v>832</v>
      </c>
      <c r="G391" s="279"/>
      <c r="H391" s="280" t="s">
        <v>1</v>
      </c>
      <c r="I391" s="282"/>
      <c r="J391" s="279"/>
      <c r="K391" s="279"/>
      <c r="L391" s="283"/>
      <c r="M391" s="284"/>
      <c r="N391" s="285"/>
      <c r="O391" s="285"/>
      <c r="P391" s="285"/>
      <c r="Q391" s="285"/>
      <c r="R391" s="285"/>
      <c r="S391" s="285"/>
      <c r="T391" s="286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87" t="s">
        <v>253</v>
      </c>
      <c r="AU391" s="287" t="s">
        <v>86</v>
      </c>
      <c r="AV391" s="15" t="s">
        <v>84</v>
      </c>
      <c r="AW391" s="15" t="s">
        <v>33</v>
      </c>
      <c r="AX391" s="15" t="s">
        <v>76</v>
      </c>
      <c r="AY391" s="287" t="s">
        <v>124</v>
      </c>
    </row>
    <row r="392" s="13" customFormat="1">
      <c r="A392" s="13"/>
      <c r="B392" s="241"/>
      <c r="C392" s="242"/>
      <c r="D392" s="223" t="s">
        <v>253</v>
      </c>
      <c r="E392" s="243" t="s">
        <v>1</v>
      </c>
      <c r="F392" s="244" t="s">
        <v>833</v>
      </c>
      <c r="G392" s="242"/>
      <c r="H392" s="245">
        <v>0.24299999999999999</v>
      </c>
      <c r="I392" s="246"/>
      <c r="J392" s="242"/>
      <c r="K392" s="242"/>
      <c r="L392" s="247"/>
      <c r="M392" s="248"/>
      <c r="N392" s="249"/>
      <c r="O392" s="249"/>
      <c r="P392" s="249"/>
      <c r="Q392" s="249"/>
      <c r="R392" s="249"/>
      <c r="S392" s="249"/>
      <c r="T392" s="25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1" t="s">
        <v>253</v>
      </c>
      <c r="AU392" s="251" t="s">
        <v>86</v>
      </c>
      <c r="AV392" s="13" t="s">
        <v>86</v>
      </c>
      <c r="AW392" s="13" t="s">
        <v>33</v>
      </c>
      <c r="AX392" s="13" t="s">
        <v>76</v>
      </c>
      <c r="AY392" s="251" t="s">
        <v>124</v>
      </c>
    </row>
    <row r="393" s="14" customFormat="1">
      <c r="A393" s="14"/>
      <c r="B393" s="262"/>
      <c r="C393" s="263"/>
      <c r="D393" s="223" t="s">
        <v>253</v>
      </c>
      <c r="E393" s="264" t="s">
        <v>1</v>
      </c>
      <c r="F393" s="265" t="s">
        <v>322</v>
      </c>
      <c r="G393" s="263"/>
      <c r="H393" s="266">
        <v>0.24299999999999999</v>
      </c>
      <c r="I393" s="267"/>
      <c r="J393" s="263"/>
      <c r="K393" s="263"/>
      <c r="L393" s="268"/>
      <c r="M393" s="269"/>
      <c r="N393" s="270"/>
      <c r="O393" s="270"/>
      <c r="P393" s="270"/>
      <c r="Q393" s="270"/>
      <c r="R393" s="270"/>
      <c r="S393" s="270"/>
      <c r="T393" s="27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2" t="s">
        <v>253</v>
      </c>
      <c r="AU393" s="272" t="s">
        <v>86</v>
      </c>
      <c r="AV393" s="14" t="s">
        <v>142</v>
      </c>
      <c r="AW393" s="14" t="s">
        <v>33</v>
      </c>
      <c r="AX393" s="14" t="s">
        <v>84</v>
      </c>
      <c r="AY393" s="272" t="s">
        <v>124</v>
      </c>
    </row>
    <row r="394" s="2" customFormat="1" ht="16.5" customHeight="1">
      <c r="A394" s="38"/>
      <c r="B394" s="39"/>
      <c r="C394" s="210" t="s">
        <v>834</v>
      </c>
      <c r="D394" s="210" t="s">
        <v>125</v>
      </c>
      <c r="E394" s="211" t="s">
        <v>835</v>
      </c>
      <c r="F394" s="212" t="s">
        <v>836</v>
      </c>
      <c r="G394" s="213" t="s">
        <v>174</v>
      </c>
      <c r="H394" s="214">
        <v>40</v>
      </c>
      <c r="I394" s="215"/>
      <c r="J394" s="216">
        <f>ROUND(I394*H394,2)</f>
        <v>0</v>
      </c>
      <c r="K394" s="212" t="s">
        <v>251</v>
      </c>
      <c r="L394" s="44"/>
      <c r="M394" s="217" t="s">
        <v>1</v>
      </c>
      <c r="N394" s="218" t="s">
        <v>41</v>
      </c>
      <c r="O394" s="91"/>
      <c r="P394" s="219">
        <f>O394*H394</f>
        <v>0</v>
      </c>
      <c r="Q394" s="219">
        <v>0.0070200000000000002</v>
      </c>
      <c r="R394" s="219">
        <f>Q394*H394</f>
        <v>0.28079999999999999</v>
      </c>
      <c r="S394" s="219">
        <v>0</v>
      </c>
      <c r="T394" s="22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1" t="s">
        <v>142</v>
      </c>
      <c r="AT394" s="221" t="s">
        <v>125</v>
      </c>
      <c r="AU394" s="221" t="s">
        <v>86</v>
      </c>
      <c r="AY394" s="17" t="s">
        <v>124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7" t="s">
        <v>84</v>
      </c>
      <c r="BK394" s="222">
        <f>ROUND(I394*H394,2)</f>
        <v>0</v>
      </c>
      <c r="BL394" s="17" t="s">
        <v>142</v>
      </c>
      <c r="BM394" s="221" t="s">
        <v>837</v>
      </c>
    </row>
    <row r="395" s="13" customFormat="1">
      <c r="A395" s="13"/>
      <c r="B395" s="241"/>
      <c r="C395" s="242"/>
      <c r="D395" s="223" t="s">
        <v>253</v>
      </c>
      <c r="E395" s="243" t="s">
        <v>1</v>
      </c>
      <c r="F395" s="244" t="s">
        <v>838</v>
      </c>
      <c r="G395" s="242"/>
      <c r="H395" s="245">
        <v>40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1" t="s">
        <v>253</v>
      </c>
      <c r="AU395" s="251" t="s">
        <v>86</v>
      </c>
      <c r="AV395" s="13" t="s">
        <v>86</v>
      </c>
      <c r="AW395" s="13" t="s">
        <v>33</v>
      </c>
      <c r="AX395" s="13" t="s">
        <v>76</v>
      </c>
      <c r="AY395" s="251" t="s">
        <v>124</v>
      </c>
    </row>
    <row r="396" s="14" customFormat="1">
      <c r="A396" s="14"/>
      <c r="B396" s="262"/>
      <c r="C396" s="263"/>
      <c r="D396" s="223" t="s">
        <v>253</v>
      </c>
      <c r="E396" s="264" t="s">
        <v>1</v>
      </c>
      <c r="F396" s="265" t="s">
        <v>322</v>
      </c>
      <c r="G396" s="263"/>
      <c r="H396" s="266">
        <v>40</v>
      </c>
      <c r="I396" s="267"/>
      <c r="J396" s="263"/>
      <c r="K396" s="263"/>
      <c r="L396" s="268"/>
      <c r="M396" s="269"/>
      <c r="N396" s="270"/>
      <c r="O396" s="270"/>
      <c r="P396" s="270"/>
      <c r="Q396" s="270"/>
      <c r="R396" s="270"/>
      <c r="S396" s="270"/>
      <c r="T396" s="27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2" t="s">
        <v>253</v>
      </c>
      <c r="AU396" s="272" t="s">
        <v>86</v>
      </c>
      <c r="AV396" s="14" t="s">
        <v>142</v>
      </c>
      <c r="AW396" s="14" t="s">
        <v>33</v>
      </c>
      <c r="AX396" s="14" t="s">
        <v>84</v>
      </c>
      <c r="AY396" s="272" t="s">
        <v>124</v>
      </c>
    </row>
    <row r="397" s="2" customFormat="1" ht="24.15" customHeight="1">
      <c r="A397" s="38"/>
      <c r="B397" s="39"/>
      <c r="C397" s="210" t="s">
        <v>839</v>
      </c>
      <c r="D397" s="210" t="s">
        <v>125</v>
      </c>
      <c r="E397" s="211" t="s">
        <v>840</v>
      </c>
      <c r="F397" s="212" t="s">
        <v>841</v>
      </c>
      <c r="G397" s="213" t="s">
        <v>250</v>
      </c>
      <c r="H397" s="214">
        <v>155.04599999999999</v>
      </c>
      <c r="I397" s="215"/>
      <c r="J397" s="216">
        <f>ROUND(I397*H397,2)</f>
        <v>0</v>
      </c>
      <c r="K397" s="212" t="s">
        <v>251</v>
      </c>
      <c r="L397" s="44"/>
      <c r="M397" s="217" t="s">
        <v>1</v>
      </c>
      <c r="N397" s="218" t="s">
        <v>41</v>
      </c>
      <c r="O397" s="91"/>
      <c r="P397" s="219">
        <f>O397*H397</f>
        <v>0</v>
      </c>
      <c r="Q397" s="219">
        <v>0</v>
      </c>
      <c r="R397" s="219">
        <f>Q397*H397</f>
        <v>0</v>
      </c>
      <c r="S397" s="219">
        <v>0</v>
      </c>
      <c r="T397" s="22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1" t="s">
        <v>142</v>
      </c>
      <c r="AT397" s="221" t="s">
        <v>125</v>
      </c>
      <c r="AU397" s="221" t="s">
        <v>86</v>
      </c>
      <c r="AY397" s="17" t="s">
        <v>124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7" t="s">
        <v>84</v>
      </c>
      <c r="BK397" s="222">
        <f>ROUND(I397*H397,2)</f>
        <v>0</v>
      </c>
      <c r="BL397" s="17" t="s">
        <v>142</v>
      </c>
      <c r="BM397" s="221" t="s">
        <v>842</v>
      </c>
    </row>
    <row r="398" s="15" customFormat="1">
      <c r="A398" s="15"/>
      <c r="B398" s="278"/>
      <c r="C398" s="279"/>
      <c r="D398" s="223" t="s">
        <v>253</v>
      </c>
      <c r="E398" s="280" t="s">
        <v>1</v>
      </c>
      <c r="F398" s="281" t="s">
        <v>843</v>
      </c>
      <c r="G398" s="279"/>
      <c r="H398" s="280" t="s">
        <v>1</v>
      </c>
      <c r="I398" s="282"/>
      <c r="J398" s="279"/>
      <c r="K398" s="279"/>
      <c r="L398" s="283"/>
      <c r="M398" s="284"/>
      <c r="N398" s="285"/>
      <c r="O398" s="285"/>
      <c r="P398" s="285"/>
      <c r="Q398" s="285"/>
      <c r="R398" s="285"/>
      <c r="S398" s="285"/>
      <c r="T398" s="286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87" t="s">
        <v>253</v>
      </c>
      <c r="AU398" s="287" t="s">
        <v>86</v>
      </c>
      <c r="AV398" s="15" t="s">
        <v>84</v>
      </c>
      <c r="AW398" s="15" t="s">
        <v>33</v>
      </c>
      <c r="AX398" s="15" t="s">
        <v>76</v>
      </c>
      <c r="AY398" s="287" t="s">
        <v>124</v>
      </c>
    </row>
    <row r="399" s="13" customFormat="1">
      <c r="A399" s="13"/>
      <c r="B399" s="241"/>
      <c r="C399" s="242"/>
      <c r="D399" s="223" t="s">
        <v>253</v>
      </c>
      <c r="E399" s="243" t="s">
        <v>1</v>
      </c>
      <c r="F399" s="244" t="s">
        <v>844</v>
      </c>
      <c r="G399" s="242"/>
      <c r="H399" s="245">
        <v>51.066000000000002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1" t="s">
        <v>253</v>
      </c>
      <c r="AU399" s="251" t="s">
        <v>86</v>
      </c>
      <c r="AV399" s="13" t="s">
        <v>86</v>
      </c>
      <c r="AW399" s="13" t="s">
        <v>33</v>
      </c>
      <c r="AX399" s="13" t="s">
        <v>76</v>
      </c>
      <c r="AY399" s="251" t="s">
        <v>124</v>
      </c>
    </row>
    <row r="400" s="15" customFormat="1">
      <c r="A400" s="15"/>
      <c r="B400" s="278"/>
      <c r="C400" s="279"/>
      <c r="D400" s="223" t="s">
        <v>253</v>
      </c>
      <c r="E400" s="280" t="s">
        <v>1</v>
      </c>
      <c r="F400" s="281" t="s">
        <v>845</v>
      </c>
      <c r="G400" s="279"/>
      <c r="H400" s="280" t="s">
        <v>1</v>
      </c>
      <c r="I400" s="282"/>
      <c r="J400" s="279"/>
      <c r="K400" s="279"/>
      <c r="L400" s="283"/>
      <c r="M400" s="284"/>
      <c r="N400" s="285"/>
      <c r="O400" s="285"/>
      <c r="P400" s="285"/>
      <c r="Q400" s="285"/>
      <c r="R400" s="285"/>
      <c r="S400" s="285"/>
      <c r="T400" s="28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7" t="s">
        <v>253</v>
      </c>
      <c r="AU400" s="287" t="s">
        <v>86</v>
      </c>
      <c r="AV400" s="15" t="s">
        <v>84</v>
      </c>
      <c r="AW400" s="15" t="s">
        <v>33</v>
      </c>
      <c r="AX400" s="15" t="s">
        <v>76</v>
      </c>
      <c r="AY400" s="287" t="s">
        <v>124</v>
      </c>
    </row>
    <row r="401" s="13" customFormat="1">
      <c r="A401" s="13"/>
      <c r="B401" s="241"/>
      <c r="C401" s="242"/>
      <c r="D401" s="223" t="s">
        <v>253</v>
      </c>
      <c r="E401" s="243" t="s">
        <v>1</v>
      </c>
      <c r="F401" s="244" t="s">
        <v>846</v>
      </c>
      <c r="G401" s="242"/>
      <c r="H401" s="245">
        <v>103.98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1" t="s">
        <v>253</v>
      </c>
      <c r="AU401" s="251" t="s">
        <v>86</v>
      </c>
      <c r="AV401" s="13" t="s">
        <v>86</v>
      </c>
      <c r="AW401" s="13" t="s">
        <v>33</v>
      </c>
      <c r="AX401" s="13" t="s">
        <v>76</v>
      </c>
      <c r="AY401" s="251" t="s">
        <v>124</v>
      </c>
    </row>
    <row r="402" s="14" customFormat="1">
      <c r="A402" s="14"/>
      <c r="B402" s="262"/>
      <c r="C402" s="263"/>
      <c r="D402" s="223" t="s">
        <v>253</v>
      </c>
      <c r="E402" s="264" t="s">
        <v>1</v>
      </c>
      <c r="F402" s="265" t="s">
        <v>322</v>
      </c>
      <c r="G402" s="263"/>
      <c r="H402" s="266">
        <v>155.04599999999999</v>
      </c>
      <c r="I402" s="267"/>
      <c r="J402" s="263"/>
      <c r="K402" s="263"/>
      <c r="L402" s="268"/>
      <c r="M402" s="269"/>
      <c r="N402" s="270"/>
      <c r="O402" s="270"/>
      <c r="P402" s="270"/>
      <c r="Q402" s="270"/>
      <c r="R402" s="270"/>
      <c r="S402" s="270"/>
      <c r="T402" s="27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2" t="s">
        <v>253</v>
      </c>
      <c r="AU402" s="272" t="s">
        <v>86</v>
      </c>
      <c r="AV402" s="14" t="s">
        <v>142</v>
      </c>
      <c r="AW402" s="14" t="s">
        <v>33</v>
      </c>
      <c r="AX402" s="14" t="s">
        <v>84</v>
      </c>
      <c r="AY402" s="272" t="s">
        <v>124</v>
      </c>
    </row>
    <row r="403" s="2" customFormat="1" ht="24.15" customHeight="1">
      <c r="A403" s="38"/>
      <c r="B403" s="39"/>
      <c r="C403" s="210" t="s">
        <v>847</v>
      </c>
      <c r="D403" s="210" t="s">
        <v>125</v>
      </c>
      <c r="E403" s="211" t="s">
        <v>848</v>
      </c>
      <c r="F403" s="212" t="s">
        <v>849</v>
      </c>
      <c r="G403" s="213" t="s">
        <v>250</v>
      </c>
      <c r="H403" s="214">
        <v>10.76</v>
      </c>
      <c r="I403" s="215"/>
      <c r="J403" s="216">
        <f>ROUND(I403*H403,2)</f>
        <v>0</v>
      </c>
      <c r="K403" s="212" t="s">
        <v>251</v>
      </c>
      <c r="L403" s="44"/>
      <c r="M403" s="217" t="s">
        <v>1</v>
      </c>
      <c r="N403" s="218" t="s">
        <v>41</v>
      </c>
      <c r="O403" s="91"/>
      <c r="P403" s="219">
        <f>O403*H403</f>
        <v>0</v>
      </c>
      <c r="Q403" s="219">
        <v>0</v>
      </c>
      <c r="R403" s="219">
        <f>Q403*H403</f>
        <v>0</v>
      </c>
      <c r="S403" s="219">
        <v>0</v>
      </c>
      <c r="T403" s="22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1" t="s">
        <v>142</v>
      </c>
      <c r="AT403" s="221" t="s">
        <v>125</v>
      </c>
      <c r="AU403" s="221" t="s">
        <v>86</v>
      </c>
      <c r="AY403" s="17" t="s">
        <v>124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7" t="s">
        <v>84</v>
      </c>
      <c r="BK403" s="222">
        <f>ROUND(I403*H403,2)</f>
        <v>0</v>
      </c>
      <c r="BL403" s="17" t="s">
        <v>142</v>
      </c>
      <c r="BM403" s="221" t="s">
        <v>850</v>
      </c>
    </row>
    <row r="404" s="15" customFormat="1">
      <c r="A404" s="15"/>
      <c r="B404" s="278"/>
      <c r="C404" s="279"/>
      <c r="D404" s="223" t="s">
        <v>253</v>
      </c>
      <c r="E404" s="280" t="s">
        <v>1</v>
      </c>
      <c r="F404" s="281" t="s">
        <v>851</v>
      </c>
      <c r="G404" s="279"/>
      <c r="H404" s="280" t="s">
        <v>1</v>
      </c>
      <c r="I404" s="282"/>
      <c r="J404" s="279"/>
      <c r="K404" s="279"/>
      <c r="L404" s="283"/>
      <c r="M404" s="284"/>
      <c r="N404" s="285"/>
      <c r="O404" s="285"/>
      <c r="P404" s="285"/>
      <c r="Q404" s="285"/>
      <c r="R404" s="285"/>
      <c r="S404" s="285"/>
      <c r="T404" s="286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87" t="s">
        <v>253</v>
      </c>
      <c r="AU404" s="287" t="s">
        <v>86</v>
      </c>
      <c r="AV404" s="15" t="s">
        <v>84</v>
      </c>
      <c r="AW404" s="15" t="s">
        <v>33</v>
      </c>
      <c r="AX404" s="15" t="s">
        <v>76</v>
      </c>
      <c r="AY404" s="287" t="s">
        <v>124</v>
      </c>
    </row>
    <row r="405" s="13" customFormat="1">
      <c r="A405" s="13"/>
      <c r="B405" s="241"/>
      <c r="C405" s="242"/>
      <c r="D405" s="223" t="s">
        <v>253</v>
      </c>
      <c r="E405" s="243" t="s">
        <v>1</v>
      </c>
      <c r="F405" s="244" t="s">
        <v>852</v>
      </c>
      <c r="G405" s="242"/>
      <c r="H405" s="245">
        <v>10.76</v>
      </c>
      <c r="I405" s="246"/>
      <c r="J405" s="242"/>
      <c r="K405" s="242"/>
      <c r="L405" s="247"/>
      <c r="M405" s="248"/>
      <c r="N405" s="249"/>
      <c r="O405" s="249"/>
      <c r="P405" s="249"/>
      <c r="Q405" s="249"/>
      <c r="R405" s="249"/>
      <c r="S405" s="249"/>
      <c r="T405" s="25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1" t="s">
        <v>253</v>
      </c>
      <c r="AU405" s="251" t="s">
        <v>86</v>
      </c>
      <c r="AV405" s="13" t="s">
        <v>86</v>
      </c>
      <c r="AW405" s="13" t="s">
        <v>33</v>
      </c>
      <c r="AX405" s="13" t="s">
        <v>76</v>
      </c>
      <c r="AY405" s="251" t="s">
        <v>124</v>
      </c>
    </row>
    <row r="406" s="14" customFormat="1">
      <c r="A406" s="14"/>
      <c r="B406" s="262"/>
      <c r="C406" s="263"/>
      <c r="D406" s="223" t="s">
        <v>253</v>
      </c>
      <c r="E406" s="264" t="s">
        <v>1</v>
      </c>
      <c r="F406" s="265" t="s">
        <v>322</v>
      </c>
      <c r="G406" s="263"/>
      <c r="H406" s="266">
        <v>10.76</v>
      </c>
      <c r="I406" s="267"/>
      <c r="J406" s="263"/>
      <c r="K406" s="263"/>
      <c r="L406" s="268"/>
      <c r="M406" s="269"/>
      <c r="N406" s="270"/>
      <c r="O406" s="270"/>
      <c r="P406" s="270"/>
      <c r="Q406" s="270"/>
      <c r="R406" s="270"/>
      <c r="S406" s="270"/>
      <c r="T406" s="27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2" t="s">
        <v>253</v>
      </c>
      <c r="AU406" s="272" t="s">
        <v>86</v>
      </c>
      <c r="AV406" s="14" t="s">
        <v>142</v>
      </c>
      <c r="AW406" s="14" t="s">
        <v>33</v>
      </c>
      <c r="AX406" s="14" t="s">
        <v>84</v>
      </c>
      <c r="AY406" s="272" t="s">
        <v>124</v>
      </c>
    </row>
    <row r="407" s="2" customFormat="1" ht="24.15" customHeight="1">
      <c r="A407" s="38"/>
      <c r="B407" s="39"/>
      <c r="C407" s="210" t="s">
        <v>853</v>
      </c>
      <c r="D407" s="210" t="s">
        <v>125</v>
      </c>
      <c r="E407" s="211" t="s">
        <v>854</v>
      </c>
      <c r="F407" s="212" t="s">
        <v>855</v>
      </c>
      <c r="G407" s="213" t="s">
        <v>250</v>
      </c>
      <c r="H407" s="214">
        <v>60.420000000000002</v>
      </c>
      <c r="I407" s="215"/>
      <c r="J407" s="216">
        <f>ROUND(I407*H407,2)</f>
        <v>0</v>
      </c>
      <c r="K407" s="212" t="s">
        <v>251</v>
      </c>
      <c r="L407" s="44"/>
      <c r="M407" s="217" t="s">
        <v>1</v>
      </c>
      <c r="N407" s="218" t="s">
        <v>41</v>
      </c>
      <c r="O407" s="91"/>
      <c r="P407" s="219">
        <f>O407*H407</f>
        <v>0</v>
      </c>
      <c r="Q407" s="219">
        <v>0</v>
      </c>
      <c r="R407" s="219">
        <f>Q407*H407</f>
        <v>0</v>
      </c>
      <c r="S407" s="219">
        <v>0</v>
      </c>
      <c r="T407" s="22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1" t="s">
        <v>142</v>
      </c>
      <c r="AT407" s="221" t="s">
        <v>125</v>
      </c>
      <c r="AU407" s="221" t="s">
        <v>86</v>
      </c>
      <c r="AY407" s="17" t="s">
        <v>124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7" t="s">
        <v>84</v>
      </c>
      <c r="BK407" s="222">
        <f>ROUND(I407*H407,2)</f>
        <v>0</v>
      </c>
      <c r="BL407" s="17" t="s">
        <v>142</v>
      </c>
      <c r="BM407" s="221" t="s">
        <v>856</v>
      </c>
    </row>
    <row r="408" s="15" customFormat="1">
      <c r="A408" s="15"/>
      <c r="B408" s="278"/>
      <c r="C408" s="279"/>
      <c r="D408" s="223" t="s">
        <v>253</v>
      </c>
      <c r="E408" s="280" t="s">
        <v>1</v>
      </c>
      <c r="F408" s="281" t="s">
        <v>857</v>
      </c>
      <c r="G408" s="279"/>
      <c r="H408" s="280" t="s">
        <v>1</v>
      </c>
      <c r="I408" s="282"/>
      <c r="J408" s="279"/>
      <c r="K408" s="279"/>
      <c r="L408" s="283"/>
      <c r="M408" s="284"/>
      <c r="N408" s="285"/>
      <c r="O408" s="285"/>
      <c r="P408" s="285"/>
      <c r="Q408" s="285"/>
      <c r="R408" s="285"/>
      <c r="S408" s="285"/>
      <c r="T408" s="286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87" t="s">
        <v>253</v>
      </c>
      <c r="AU408" s="287" t="s">
        <v>86</v>
      </c>
      <c r="AV408" s="15" t="s">
        <v>84</v>
      </c>
      <c r="AW408" s="15" t="s">
        <v>33</v>
      </c>
      <c r="AX408" s="15" t="s">
        <v>76</v>
      </c>
      <c r="AY408" s="287" t="s">
        <v>124</v>
      </c>
    </row>
    <row r="409" s="13" customFormat="1">
      <c r="A409" s="13"/>
      <c r="B409" s="241"/>
      <c r="C409" s="242"/>
      <c r="D409" s="223" t="s">
        <v>253</v>
      </c>
      <c r="E409" s="243" t="s">
        <v>1</v>
      </c>
      <c r="F409" s="244" t="s">
        <v>858</v>
      </c>
      <c r="G409" s="242"/>
      <c r="H409" s="245">
        <v>60.420000000000002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1" t="s">
        <v>253</v>
      </c>
      <c r="AU409" s="251" t="s">
        <v>86</v>
      </c>
      <c r="AV409" s="13" t="s">
        <v>86</v>
      </c>
      <c r="AW409" s="13" t="s">
        <v>33</v>
      </c>
      <c r="AX409" s="13" t="s">
        <v>76</v>
      </c>
      <c r="AY409" s="251" t="s">
        <v>124</v>
      </c>
    </row>
    <row r="410" s="14" customFormat="1">
      <c r="A410" s="14"/>
      <c r="B410" s="262"/>
      <c r="C410" s="263"/>
      <c r="D410" s="223" t="s">
        <v>253</v>
      </c>
      <c r="E410" s="264" t="s">
        <v>1</v>
      </c>
      <c r="F410" s="265" t="s">
        <v>322</v>
      </c>
      <c r="G410" s="263"/>
      <c r="H410" s="266">
        <v>60.420000000000002</v>
      </c>
      <c r="I410" s="267"/>
      <c r="J410" s="263"/>
      <c r="K410" s="263"/>
      <c r="L410" s="268"/>
      <c r="M410" s="269"/>
      <c r="N410" s="270"/>
      <c r="O410" s="270"/>
      <c r="P410" s="270"/>
      <c r="Q410" s="270"/>
      <c r="R410" s="270"/>
      <c r="S410" s="270"/>
      <c r="T410" s="27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2" t="s">
        <v>253</v>
      </c>
      <c r="AU410" s="272" t="s">
        <v>86</v>
      </c>
      <c r="AV410" s="14" t="s">
        <v>142</v>
      </c>
      <c r="AW410" s="14" t="s">
        <v>33</v>
      </c>
      <c r="AX410" s="14" t="s">
        <v>84</v>
      </c>
      <c r="AY410" s="272" t="s">
        <v>124</v>
      </c>
    </row>
    <row r="411" s="2" customFormat="1" ht="24.15" customHeight="1">
      <c r="A411" s="38"/>
      <c r="B411" s="39"/>
      <c r="C411" s="210" t="s">
        <v>859</v>
      </c>
      <c r="D411" s="210" t="s">
        <v>125</v>
      </c>
      <c r="E411" s="211" t="s">
        <v>860</v>
      </c>
      <c r="F411" s="212" t="s">
        <v>861</v>
      </c>
      <c r="G411" s="213" t="s">
        <v>250</v>
      </c>
      <c r="H411" s="214">
        <v>25.651</v>
      </c>
      <c r="I411" s="215"/>
      <c r="J411" s="216">
        <f>ROUND(I411*H411,2)</f>
        <v>0</v>
      </c>
      <c r="K411" s="212" t="s">
        <v>251</v>
      </c>
      <c r="L411" s="44"/>
      <c r="M411" s="217" t="s">
        <v>1</v>
      </c>
      <c r="N411" s="218" t="s">
        <v>41</v>
      </c>
      <c r="O411" s="91"/>
      <c r="P411" s="219">
        <f>O411*H411</f>
        <v>0</v>
      </c>
      <c r="Q411" s="219">
        <v>0.01113752</v>
      </c>
      <c r="R411" s="219">
        <f>Q411*H411</f>
        <v>0.28568852552000001</v>
      </c>
      <c r="S411" s="219">
        <v>0</v>
      </c>
      <c r="T411" s="220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1" t="s">
        <v>142</v>
      </c>
      <c r="AT411" s="221" t="s">
        <v>125</v>
      </c>
      <c r="AU411" s="221" t="s">
        <v>86</v>
      </c>
      <c r="AY411" s="17" t="s">
        <v>124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7" t="s">
        <v>84</v>
      </c>
      <c r="BK411" s="222">
        <f>ROUND(I411*H411,2)</f>
        <v>0</v>
      </c>
      <c r="BL411" s="17" t="s">
        <v>142</v>
      </c>
      <c r="BM411" s="221" t="s">
        <v>862</v>
      </c>
    </row>
    <row r="412" s="13" customFormat="1">
      <c r="A412" s="13"/>
      <c r="B412" s="241"/>
      <c r="C412" s="242"/>
      <c r="D412" s="223" t="s">
        <v>253</v>
      </c>
      <c r="E412" s="243" t="s">
        <v>1</v>
      </c>
      <c r="F412" s="244" t="s">
        <v>863</v>
      </c>
      <c r="G412" s="242"/>
      <c r="H412" s="245">
        <v>2.331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1" t="s">
        <v>253</v>
      </c>
      <c r="AU412" s="251" t="s">
        <v>86</v>
      </c>
      <c r="AV412" s="13" t="s">
        <v>86</v>
      </c>
      <c r="AW412" s="13" t="s">
        <v>33</v>
      </c>
      <c r="AX412" s="13" t="s">
        <v>76</v>
      </c>
      <c r="AY412" s="251" t="s">
        <v>124</v>
      </c>
    </row>
    <row r="413" s="13" customFormat="1">
      <c r="A413" s="13"/>
      <c r="B413" s="241"/>
      <c r="C413" s="242"/>
      <c r="D413" s="223" t="s">
        <v>253</v>
      </c>
      <c r="E413" s="243" t="s">
        <v>1</v>
      </c>
      <c r="F413" s="244" t="s">
        <v>864</v>
      </c>
      <c r="G413" s="242"/>
      <c r="H413" s="245">
        <v>8.8000000000000007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1" t="s">
        <v>253</v>
      </c>
      <c r="AU413" s="251" t="s">
        <v>86</v>
      </c>
      <c r="AV413" s="13" t="s">
        <v>86</v>
      </c>
      <c r="AW413" s="13" t="s">
        <v>33</v>
      </c>
      <c r="AX413" s="13" t="s">
        <v>76</v>
      </c>
      <c r="AY413" s="251" t="s">
        <v>124</v>
      </c>
    </row>
    <row r="414" s="13" customFormat="1">
      <c r="A414" s="13"/>
      <c r="B414" s="241"/>
      <c r="C414" s="242"/>
      <c r="D414" s="223" t="s">
        <v>253</v>
      </c>
      <c r="E414" s="243" t="s">
        <v>1</v>
      </c>
      <c r="F414" s="244" t="s">
        <v>865</v>
      </c>
      <c r="G414" s="242"/>
      <c r="H414" s="245">
        <v>14.52</v>
      </c>
      <c r="I414" s="246"/>
      <c r="J414" s="242"/>
      <c r="K414" s="242"/>
      <c r="L414" s="247"/>
      <c r="M414" s="248"/>
      <c r="N414" s="249"/>
      <c r="O414" s="249"/>
      <c r="P414" s="249"/>
      <c r="Q414" s="249"/>
      <c r="R414" s="249"/>
      <c r="S414" s="249"/>
      <c r="T414" s="25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1" t="s">
        <v>253</v>
      </c>
      <c r="AU414" s="251" t="s">
        <v>86</v>
      </c>
      <c r="AV414" s="13" t="s">
        <v>86</v>
      </c>
      <c r="AW414" s="13" t="s">
        <v>33</v>
      </c>
      <c r="AX414" s="13" t="s">
        <v>76</v>
      </c>
      <c r="AY414" s="251" t="s">
        <v>124</v>
      </c>
    </row>
    <row r="415" s="14" customFormat="1">
      <c r="A415" s="14"/>
      <c r="B415" s="262"/>
      <c r="C415" s="263"/>
      <c r="D415" s="223" t="s">
        <v>253</v>
      </c>
      <c r="E415" s="264" t="s">
        <v>387</v>
      </c>
      <c r="F415" s="265" t="s">
        <v>322</v>
      </c>
      <c r="G415" s="263"/>
      <c r="H415" s="266">
        <v>25.651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2" t="s">
        <v>253</v>
      </c>
      <c r="AU415" s="272" t="s">
        <v>86</v>
      </c>
      <c r="AV415" s="14" t="s">
        <v>142</v>
      </c>
      <c r="AW415" s="14" t="s">
        <v>33</v>
      </c>
      <c r="AX415" s="14" t="s">
        <v>84</v>
      </c>
      <c r="AY415" s="272" t="s">
        <v>124</v>
      </c>
    </row>
    <row r="416" s="2" customFormat="1" ht="33" customHeight="1">
      <c r="A416" s="38"/>
      <c r="B416" s="39"/>
      <c r="C416" s="210" t="s">
        <v>866</v>
      </c>
      <c r="D416" s="210" t="s">
        <v>125</v>
      </c>
      <c r="E416" s="211" t="s">
        <v>867</v>
      </c>
      <c r="F416" s="212" t="s">
        <v>868</v>
      </c>
      <c r="G416" s="213" t="s">
        <v>250</v>
      </c>
      <c r="H416" s="214">
        <v>25.651</v>
      </c>
      <c r="I416" s="215"/>
      <c r="J416" s="216">
        <f>ROUND(I416*H416,2)</f>
        <v>0</v>
      </c>
      <c r="K416" s="212" t="s">
        <v>251</v>
      </c>
      <c r="L416" s="44"/>
      <c r="M416" s="217" t="s">
        <v>1</v>
      </c>
      <c r="N416" s="218" t="s">
        <v>41</v>
      </c>
      <c r="O416" s="91"/>
      <c r="P416" s="219">
        <f>O416*H416</f>
        <v>0</v>
      </c>
      <c r="Q416" s="219">
        <v>0</v>
      </c>
      <c r="R416" s="219">
        <f>Q416*H416</f>
        <v>0</v>
      </c>
      <c r="S416" s="219">
        <v>0</v>
      </c>
      <c r="T416" s="22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1" t="s">
        <v>142</v>
      </c>
      <c r="AT416" s="221" t="s">
        <v>125</v>
      </c>
      <c r="AU416" s="221" t="s">
        <v>86</v>
      </c>
      <c r="AY416" s="17" t="s">
        <v>124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7" t="s">
        <v>84</v>
      </c>
      <c r="BK416" s="222">
        <f>ROUND(I416*H416,2)</f>
        <v>0</v>
      </c>
      <c r="BL416" s="17" t="s">
        <v>142</v>
      </c>
      <c r="BM416" s="221" t="s">
        <v>869</v>
      </c>
    </row>
    <row r="417" s="13" customFormat="1">
      <c r="A417" s="13"/>
      <c r="B417" s="241"/>
      <c r="C417" s="242"/>
      <c r="D417" s="223" t="s">
        <v>253</v>
      </c>
      <c r="E417" s="243" t="s">
        <v>1</v>
      </c>
      <c r="F417" s="244" t="s">
        <v>387</v>
      </c>
      <c r="G417" s="242"/>
      <c r="H417" s="245">
        <v>25.651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1" t="s">
        <v>253</v>
      </c>
      <c r="AU417" s="251" t="s">
        <v>86</v>
      </c>
      <c r="AV417" s="13" t="s">
        <v>86</v>
      </c>
      <c r="AW417" s="13" t="s">
        <v>33</v>
      </c>
      <c r="AX417" s="13" t="s">
        <v>84</v>
      </c>
      <c r="AY417" s="251" t="s">
        <v>124</v>
      </c>
    </row>
    <row r="418" s="2" customFormat="1" ht="24.15" customHeight="1">
      <c r="A418" s="38"/>
      <c r="B418" s="39"/>
      <c r="C418" s="210" t="s">
        <v>870</v>
      </c>
      <c r="D418" s="210" t="s">
        <v>125</v>
      </c>
      <c r="E418" s="211" t="s">
        <v>871</v>
      </c>
      <c r="F418" s="212" t="s">
        <v>872</v>
      </c>
      <c r="G418" s="213" t="s">
        <v>250</v>
      </c>
      <c r="H418" s="214">
        <v>0.16</v>
      </c>
      <c r="I418" s="215"/>
      <c r="J418" s="216">
        <f>ROUND(I418*H418,2)</f>
        <v>0</v>
      </c>
      <c r="K418" s="212" t="s">
        <v>251</v>
      </c>
      <c r="L418" s="44"/>
      <c r="M418" s="217" t="s">
        <v>1</v>
      </c>
      <c r="N418" s="218" t="s">
        <v>41</v>
      </c>
      <c r="O418" s="91"/>
      <c r="P418" s="219">
        <f>O418*H418</f>
        <v>0</v>
      </c>
      <c r="Q418" s="219">
        <v>0.026450000000000001</v>
      </c>
      <c r="R418" s="219">
        <f>Q418*H418</f>
        <v>0.0042320000000000005</v>
      </c>
      <c r="S418" s="219">
        <v>0</v>
      </c>
      <c r="T418" s="22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1" t="s">
        <v>142</v>
      </c>
      <c r="AT418" s="221" t="s">
        <v>125</v>
      </c>
      <c r="AU418" s="221" t="s">
        <v>86</v>
      </c>
      <c r="AY418" s="17" t="s">
        <v>124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7" t="s">
        <v>84</v>
      </c>
      <c r="BK418" s="222">
        <f>ROUND(I418*H418,2)</f>
        <v>0</v>
      </c>
      <c r="BL418" s="17" t="s">
        <v>142</v>
      </c>
      <c r="BM418" s="221" t="s">
        <v>873</v>
      </c>
    </row>
    <row r="419" s="15" customFormat="1">
      <c r="A419" s="15"/>
      <c r="B419" s="278"/>
      <c r="C419" s="279"/>
      <c r="D419" s="223" t="s">
        <v>253</v>
      </c>
      <c r="E419" s="280" t="s">
        <v>1</v>
      </c>
      <c r="F419" s="281" t="s">
        <v>874</v>
      </c>
      <c r="G419" s="279"/>
      <c r="H419" s="280" t="s">
        <v>1</v>
      </c>
      <c r="I419" s="282"/>
      <c r="J419" s="279"/>
      <c r="K419" s="279"/>
      <c r="L419" s="283"/>
      <c r="M419" s="284"/>
      <c r="N419" s="285"/>
      <c r="O419" s="285"/>
      <c r="P419" s="285"/>
      <c r="Q419" s="285"/>
      <c r="R419" s="285"/>
      <c r="S419" s="285"/>
      <c r="T419" s="28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87" t="s">
        <v>253</v>
      </c>
      <c r="AU419" s="287" t="s">
        <v>86</v>
      </c>
      <c r="AV419" s="15" t="s">
        <v>84</v>
      </c>
      <c r="AW419" s="15" t="s">
        <v>33</v>
      </c>
      <c r="AX419" s="15" t="s">
        <v>76</v>
      </c>
      <c r="AY419" s="287" t="s">
        <v>124</v>
      </c>
    </row>
    <row r="420" s="13" customFormat="1">
      <c r="A420" s="13"/>
      <c r="B420" s="241"/>
      <c r="C420" s="242"/>
      <c r="D420" s="223" t="s">
        <v>253</v>
      </c>
      <c r="E420" s="243" t="s">
        <v>1</v>
      </c>
      <c r="F420" s="244" t="s">
        <v>875</v>
      </c>
      <c r="G420" s="242"/>
      <c r="H420" s="245">
        <v>0.16</v>
      </c>
      <c r="I420" s="246"/>
      <c r="J420" s="242"/>
      <c r="K420" s="242"/>
      <c r="L420" s="247"/>
      <c r="M420" s="248"/>
      <c r="N420" s="249"/>
      <c r="O420" s="249"/>
      <c r="P420" s="249"/>
      <c r="Q420" s="249"/>
      <c r="R420" s="249"/>
      <c r="S420" s="249"/>
      <c r="T420" s="25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1" t="s">
        <v>253</v>
      </c>
      <c r="AU420" s="251" t="s">
        <v>86</v>
      </c>
      <c r="AV420" s="13" t="s">
        <v>86</v>
      </c>
      <c r="AW420" s="13" t="s">
        <v>33</v>
      </c>
      <c r="AX420" s="13" t="s">
        <v>76</v>
      </c>
      <c r="AY420" s="251" t="s">
        <v>124</v>
      </c>
    </row>
    <row r="421" s="14" customFormat="1">
      <c r="A421" s="14"/>
      <c r="B421" s="262"/>
      <c r="C421" s="263"/>
      <c r="D421" s="223" t="s">
        <v>253</v>
      </c>
      <c r="E421" s="264" t="s">
        <v>1</v>
      </c>
      <c r="F421" s="265" t="s">
        <v>322</v>
      </c>
      <c r="G421" s="263"/>
      <c r="H421" s="266">
        <v>0.16</v>
      </c>
      <c r="I421" s="267"/>
      <c r="J421" s="263"/>
      <c r="K421" s="263"/>
      <c r="L421" s="268"/>
      <c r="M421" s="269"/>
      <c r="N421" s="270"/>
      <c r="O421" s="270"/>
      <c r="P421" s="270"/>
      <c r="Q421" s="270"/>
      <c r="R421" s="270"/>
      <c r="S421" s="270"/>
      <c r="T421" s="27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2" t="s">
        <v>253</v>
      </c>
      <c r="AU421" s="272" t="s">
        <v>86</v>
      </c>
      <c r="AV421" s="14" t="s">
        <v>142</v>
      </c>
      <c r="AW421" s="14" t="s">
        <v>33</v>
      </c>
      <c r="AX421" s="14" t="s">
        <v>84</v>
      </c>
      <c r="AY421" s="272" t="s">
        <v>124</v>
      </c>
    </row>
    <row r="422" s="2" customFormat="1" ht="24.15" customHeight="1">
      <c r="A422" s="38"/>
      <c r="B422" s="39"/>
      <c r="C422" s="210" t="s">
        <v>876</v>
      </c>
      <c r="D422" s="210" t="s">
        <v>125</v>
      </c>
      <c r="E422" s="211" t="s">
        <v>877</v>
      </c>
      <c r="F422" s="212" t="s">
        <v>878</v>
      </c>
      <c r="G422" s="213" t="s">
        <v>250</v>
      </c>
      <c r="H422" s="214">
        <v>83.159999999999997</v>
      </c>
      <c r="I422" s="215"/>
      <c r="J422" s="216">
        <f>ROUND(I422*H422,2)</f>
        <v>0</v>
      </c>
      <c r="K422" s="212" t="s">
        <v>251</v>
      </c>
      <c r="L422" s="44"/>
      <c r="M422" s="217" t="s">
        <v>1</v>
      </c>
      <c r="N422" s="218" t="s">
        <v>41</v>
      </c>
      <c r="O422" s="91"/>
      <c r="P422" s="219">
        <f>O422*H422</f>
        <v>0</v>
      </c>
      <c r="Q422" s="219">
        <v>0.40000000000000002</v>
      </c>
      <c r="R422" s="219">
        <f>Q422*H422</f>
        <v>33.264000000000003</v>
      </c>
      <c r="S422" s="219">
        <v>0</v>
      </c>
      <c r="T422" s="220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1" t="s">
        <v>142</v>
      </c>
      <c r="AT422" s="221" t="s">
        <v>125</v>
      </c>
      <c r="AU422" s="221" t="s">
        <v>86</v>
      </c>
      <c r="AY422" s="17" t="s">
        <v>124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7" t="s">
        <v>84</v>
      </c>
      <c r="BK422" s="222">
        <f>ROUND(I422*H422,2)</f>
        <v>0</v>
      </c>
      <c r="BL422" s="17" t="s">
        <v>142</v>
      </c>
      <c r="BM422" s="221" t="s">
        <v>879</v>
      </c>
    </row>
    <row r="423" s="15" customFormat="1">
      <c r="A423" s="15"/>
      <c r="B423" s="278"/>
      <c r="C423" s="279"/>
      <c r="D423" s="223" t="s">
        <v>253</v>
      </c>
      <c r="E423" s="280" t="s">
        <v>1</v>
      </c>
      <c r="F423" s="281" t="s">
        <v>880</v>
      </c>
      <c r="G423" s="279"/>
      <c r="H423" s="280" t="s">
        <v>1</v>
      </c>
      <c r="I423" s="282"/>
      <c r="J423" s="279"/>
      <c r="K423" s="279"/>
      <c r="L423" s="283"/>
      <c r="M423" s="284"/>
      <c r="N423" s="285"/>
      <c r="O423" s="285"/>
      <c r="P423" s="285"/>
      <c r="Q423" s="285"/>
      <c r="R423" s="285"/>
      <c r="S423" s="285"/>
      <c r="T423" s="28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87" t="s">
        <v>253</v>
      </c>
      <c r="AU423" s="287" t="s">
        <v>86</v>
      </c>
      <c r="AV423" s="15" t="s">
        <v>84</v>
      </c>
      <c r="AW423" s="15" t="s">
        <v>33</v>
      </c>
      <c r="AX423" s="15" t="s">
        <v>76</v>
      </c>
      <c r="AY423" s="287" t="s">
        <v>124</v>
      </c>
    </row>
    <row r="424" s="13" customFormat="1">
      <c r="A424" s="13"/>
      <c r="B424" s="241"/>
      <c r="C424" s="242"/>
      <c r="D424" s="223" t="s">
        <v>253</v>
      </c>
      <c r="E424" s="243" t="s">
        <v>1</v>
      </c>
      <c r="F424" s="244" t="s">
        <v>881</v>
      </c>
      <c r="G424" s="242"/>
      <c r="H424" s="245">
        <v>83.159999999999997</v>
      </c>
      <c r="I424" s="246"/>
      <c r="J424" s="242"/>
      <c r="K424" s="242"/>
      <c r="L424" s="247"/>
      <c r="M424" s="248"/>
      <c r="N424" s="249"/>
      <c r="O424" s="249"/>
      <c r="P424" s="249"/>
      <c r="Q424" s="249"/>
      <c r="R424" s="249"/>
      <c r="S424" s="249"/>
      <c r="T424" s="25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1" t="s">
        <v>253</v>
      </c>
      <c r="AU424" s="251" t="s">
        <v>86</v>
      </c>
      <c r="AV424" s="13" t="s">
        <v>86</v>
      </c>
      <c r="AW424" s="13" t="s">
        <v>33</v>
      </c>
      <c r="AX424" s="13" t="s">
        <v>76</v>
      </c>
      <c r="AY424" s="251" t="s">
        <v>124</v>
      </c>
    </row>
    <row r="425" s="14" customFormat="1">
      <c r="A425" s="14"/>
      <c r="B425" s="262"/>
      <c r="C425" s="263"/>
      <c r="D425" s="223" t="s">
        <v>253</v>
      </c>
      <c r="E425" s="264" t="s">
        <v>1</v>
      </c>
      <c r="F425" s="265" t="s">
        <v>322</v>
      </c>
      <c r="G425" s="263"/>
      <c r="H425" s="266">
        <v>83.159999999999997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2" t="s">
        <v>253</v>
      </c>
      <c r="AU425" s="272" t="s">
        <v>86</v>
      </c>
      <c r="AV425" s="14" t="s">
        <v>142</v>
      </c>
      <c r="AW425" s="14" t="s">
        <v>33</v>
      </c>
      <c r="AX425" s="14" t="s">
        <v>84</v>
      </c>
      <c r="AY425" s="272" t="s">
        <v>124</v>
      </c>
    </row>
    <row r="426" s="2" customFormat="1" ht="24.15" customHeight="1">
      <c r="A426" s="38"/>
      <c r="B426" s="39"/>
      <c r="C426" s="210" t="s">
        <v>882</v>
      </c>
      <c r="D426" s="210" t="s">
        <v>125</v>
      </c>
      <c r="E426" s="211" t="s">
        <v>883</v>
      </c>
      <c r="F426" s="212" t="s">
        <v>884</v>
      </c>
      <c r="G426" s="213" t="s">
        <v>261</v>
      </c>
      <c r="H426" s="214">
        <v>11.928000000000001</v>
      </c>
      <c r="I426" s="215"/>
      <c r="J426" s="216">
        <f>ROUND(I426*H426,2)</f>
        <v>0</v>
      </c>
      <c r="K426" s="212" t="s">
        <v>251</v>
      </c>
      <c r="L426" s="44"/>
      <c r="M426" s="217" t="s">
        <v>1</v>
      </c>
      <c r="N426" s="218" t="s">
        <v>41</v>
      </c>
      <c r="O426" s="91"/>
      <c r="P426" s="219">
        <f>O426*H426</f>
        <v>0</v>
      </c>
      <c r="Q426" s="219">
        <v>0</v>
      </c>
      <c r="R426" s="219">
        <f>Q426*H426</f>
        <v>0</v>
      </c>
      <c r="S426" s="219">
        <v>0</v>
      </c>
      <c r="T426" s="22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1" t="s">
        <v>142</v>
      </c>
      <c r="AT426" s="221" t="s">
        <v>125</v>
      </c>
      <c r="AU426" s="221" t="s">
        <v>86</v>
      </c>
      <c r="AY426" s="17" t="s">
        <v>124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7" t="s">
        <v>84</v>
      </c>
      <c r="BK426" s="222">
        <f>ROUND(I426*H426,2)</f>
        <v>0</v>
      </c>
      <c r="BL426" s="17" t="s">
        <v>142</v>
      </c>
      <c r="BM426" s="221" t="s">
        <v>885</v>
      </c>
    </row>
    <row r="427" s="15" customFormat="1">
      <c r="A427" s="15"/>
      <c r="B427" s="278"/>
      <c r="C427" s="279"/>
      <c r="D427" s="223" t="s">
        <v>253</v>
      </c>
      <c r="E427" s="280" t="s">
        <v>1</v>
      </c>
      <c r="F427" s="281" t="s">
        <v>886</v>
      </c>
      <c r="G427" s="279"/>
      <c r="H427" s="280" t="s">
        <v>1</v>
      </c>
      <c r="I427" s="282"/>
      <c r="J427" s="279"/>
      <c r="K427" s="279"/>
      <c r="L427" s="283"/>
      <c r="M427" s="284"/>
      <c r="N427" s="285"/>
      <c r="O427" s="285"/>
      <c r="P427" s="285"/>
      <c r="Q427" s="285"/>
      <c r="R427" s="285"/>
      <c r="S427" s="285"/>
      <c r="T427" s="286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87" t="s">
        <v>253</v>
      </c>
      <c r="AU427" s="287" t="s">
        <v>86</v>
      </c>
      <c r="AV427" s="15" t="s">
        <v>84</v>
      </c>
      <c r="AW427" s="15" t="s">
        <v>33</v>
      </c>
      <c r="AX427" s="15" t="s">
        <v>76</v>
      </c>
      <c r="AY427" s="287" t="s">
        <v>124</v>
      </c>
    </row>
    <row r="428" s="13" customFormat="1">
      <c r="A428" s="13"/>
      <c r="B428" s="241"/>
      <c r="C428" s="242"/>
      <c r="D428" s="223" t="s">
        <v>253</v>
      </c>
      <c r="E428" s="243" t="s">
        <v>1</v>
      </c>
      <c r="F428" s="244" t="s">
        <v>887</v>
      </c>
      <c r="G428" s="242"/>
      <c r="H428" s="245">
        <v>11.928000000000001</v>
      </c>
      <c r="I428" s="246"/>
      <c r="J428" s="242"/>
      <c r="K428" s="242"/>
      <c r="L428" s="247"/>
      <c r="M428" s="248"/>
      <c r="N428" s="249"/>
      <c r="O428" s="249"/>
      <c r="P428" s="249"/>
      <c r="Q428" s="249"/>
      <c r="R428" s="249"/>
      <c r="S428" s="249"/>
      <c r="T428" s="25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1" t="s">
        <v>253</v>
      </c>
      <c r="AU428" s="251" t="s">
        <v>86</v>
      </c>
      <c r="AV428" s="13" t="s">
        <v>86</v>
      </c>
      <c r="AW428" s="13" t="s">
        <v>33</v>
      </c>
      <c r="AX428" s="13" t="s">
        <v>76</v>
      </c>
      <c r="AY428" s="251" t="s">
        <v>124</v>
      </c>
    </row>
    <row r="429" s="14" customFormat="1">
      <c r="A429" s="14"/>
      <c r="B429" s="262"/>
      <c r="C429" s="263"/>
      <c r="D429" s="223" t="s">
        <v>253</v>
      </c>
      <c r="E429" s="264" t="s">
        <v>1</v>
      </c>
      <c r="F429" s="265" t="s">
        <v>322</v>
      </c>
      <c r="G429" s="263"/>
      <c r="H429" s="266">
        <v>11.928000000000001</v>
      </c>
      <c r="I429" s="267"/>
      <c r="J429" s="263"/>
      <c r="K429" s="263"/>
      <c r="L429" s="268"/>
      <c r="M429" s="269"/>
      <c r="N429" s="270"/>
      <c r="O429" s="270"/>
      <c r="P429" s="270"/>
      <c r="Q429" s="270"/>
      <c r="R429" s="270"/>
      <c r="S429" s="270"/>
      <c r="T429" s="27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2" t="s">
        <v>253</v>
      </c>
      <c r="AU429" s="272" t="s">
        <v>86</v>
      </c>
      <c r="AV429" s="14" t="s">
        <v>142</v>
      </c>
      <c r="AW429" s="14" t="s">
        <v>33</v>
      </c>
      <c r="AX429" s="14" t="s">
        <v>84</v>
      </c>
      <c r="AY429" s="272" t="s">
        <v>124</v>
      </c>
    </row>
    <row r="430" s="2" customFormat="1" ht="24.15" customHeight="1">
      <c r="A430" s="38"/>
      <c r="B430" s="39"/>
      <c r="C430" s="210" t="s">
        <v>888</v>
      </c>
      <c r="D430" s="210" t="s">
        <v>125</v>
      </c>
      <c r="E430" s="211" t="s">
        <v>889</v>
      </c>
      <c r="F430" s="212" t="s">
        <v>890</v>
      </c>
      <c r="G430" s="213" t="s">
        <v>261</v>
      </c>
      <c r="H430" s="214">
        <v>37.856000000000002</v>
      </c>
      <c r="I430" s="215"/>
      <c r="J430" s="216">
        <f>ROUND(I430*H430,2)</f>
        <v>0</v>
      </c>
      <c r="K430" s="212" t="s">
        <v>251</v>
      </c>
      <c r="L430" s="44"/>
      <c r="M430" s="217" t="s">
        <v>1</v>
      </c>
      <c r="N430" s="218" t="s">
        <v>41</v>
      </c>
      <c r="O430" s="91"/>
      <c r="P430" s="219">
        <f>O430*H430</f>
        <v>0</v>
      </c>
      <c r="Q430" s="219">
        <v>2.21</v>
      </c>
      <c r="R430" s="219">
        <f>Q430*H430</f>
        <v>83.661760000000001</v>
      </c>
      <c r="S430" s="219">
        <v>0</v>
      </c>
      <c r="T430" s="220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1" t="s">
        <v>142</v>
      </c>
      <c r="AT430" s="221" t="s">
        <v>125</v>
      </c>
      <c r="AU430" s="221" t="s">
        <v>86</v>
      </c>
      <c r="AY430" s="17" t="s">
        <v>124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7" t="s">
        <v>84</v>
      </c>
      <c r="BK430" s="222">
        <f>ROUND(I430*H430,2)</f>
        <v>0</v>
      </c>
      <c r="BL430" s="17" t="s">
        <v>142</v>
      </c>
      <c r="BM430" s="221" t="s">
        <v>891</v>
      </c>
    </row>
    <row r="431" s="15" customFormat="1">
      <c r="A431" s="15"/>
      <c r="B431" s="278"/>
      <c r="C431" s="279"/>
      <c r="D431" s="223" t="s">
        <v>253</v>
      </c>
      <c r="E431" s="280" t="s">
        <v>1</v>
      </c>
      <c r="F431" s="281" t="s">
        <v>892</v>
      </c>
      <c r="G431" s="279"/>
      <c r="H431" s="280" t="s">
        <v>1</v>
      </c>
      <c r="I431" s="282"/>
      <c r="J431" s="279"/>
      <c r="K431" s="279"/>
      <c r="L431" s="283"/>
      <c r="M431" s="284"/>
      <c r="N431" s="285"/>
      <c r="O431" s="285"/>
      <c r="P431" s="285"/>
      <c r="Q431" s="285"/>
      <c r="R431" s="285"/>
      <c r="S431" s="285"/>
      <c r="T431" s="28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87" t="s">
        <v>253</v>
      </c>
      <c r="AU431" s="287" t="s">
        <v>86</v>
      </c>
      <c r="AV431" s="15" t="s">
        <v>84</v>
      </c>
      <c r="AW431" s="15" t="s">
        <v>33</v>
      </c>
      <c r="AX431" s="15" t="s">
        <v>76</v>
      </c>
      <c r="AY431" s="287" t="s">
        <v>124</v>
      </c>
    </row>
    <row r="432" s="13" customFormat="1">
      <c r="A432" s="13"/>
      <c r="B432" s="241"/>
      <c r="C432" s="242"/>
      <c r="D432" s="223" t="s">
        <v>253</v>
      </c>
      <c r="E432" s="243" t="s">
        <v>1</v>
      </c>
      <c r="F432" s="244" t="s">
        <v>893</v>
      </c>
      <c r="G432" s="242"/>
      <c r="H432" s="245">
        <v>28.879999999999999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1" t="s">
        <v>253</v>
      </c>
      <c r="AU432" s="251" t="s">
        <v>86</v>
      </c>
      <c r="AV432" s="13" t="s">
        <v>86</v>
      </c>
      <c r="AW432" s="13" t="s">
        <v>33</v>
      </c>
      <c r="AX432" s="13" t="s">
        <v>76</v>
      </c>
      <c r="AY432" s="251" t="s">
        <v>124</v>
      </c>
    </row>
    <row r="433" s="13" customFormat="1">
      <c r="A433" s="13"/>
      <c r="B433" s="241"/>
      <c r="C433" s="242"/>
      <c r="D433" s="223" t="s">
        <v>253</v>
      </c>
      <c r="E433" s="243" t="s">
        <v>1</v>
      </c>
      <c r="F433" s="244" t="s">
        <v>894</v>
      </c>
      <c r="G433" s="242"/>
      <c r="H433" s="245">
        <v>8.9760000000000009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1" t="s">
        <v>253</v>
      </c>
      <c r="AU433" s="251" t="s">
        <v>86</v>
      </c>
      <c r="AV433" s="13" t="s">
        <v>86</v>
      </c>
      <c r="AW433" s="13" t="s">
        <v>33</v>
      </c>
      <c r="AX433" s="13" t="s">
        <v>76</v>
      </c>
      <c r="AY433" s="251" t="s">
        <v>124</v>
      </c>
    </row>
    <row r="434" s="14" customFormat="1">
      <c r="A434" s="14"/>
      <c r="B434" s="262"/>
      <c r="C434" s="263"/>
      <c r="D434" s="223" t="s">
        <v>253</v>
      </c>
      <c r="E434" s="264" t="s">
        <v>1</v>
      </c>
      <c r="F434" s="265" t="s">
        <v>322</v>
      </c>
      <c r="G434" s="263"/>
      <c r="H434" s="266">
        <v>37.856000000000002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2" t="s">
        <v>253</v>
      </c>
      <c r="AU434" s="272" t="s">
        <v>86</v>
      </c>
      <c r="AV434" s="14" t="s">
        <v>142</v>
      </c>
      <c r="AW434" s="14" t="s">
        <v>33</v>
      </c>
      <c r="AX434" s="14" t="s">
        <v>84</v>
      </c>
      <c r="AY434" s="272" t="s">
        <v>124</v>
      </c>
    </row>
    <row r="435" s="2" customFormat="1" ht="33" customHeight="1">
      <c r="A435" s="38"/>
      <c r="B435" s="39"/>
      <c r="C435" s="210" t="s">
        <v>895</v>
      </c>
      <c r="D435" s="210" t="s">
        <v>125</v>
      </c>
      <c r="E435" s="211" t="s">
        <v>896</v>
      </c>
      <c r="F435" s="212" t="s">
        <v>897</v>
      </c>
      <c r="G435" s="213" t="s">
        <v>250</v>
      </c>
      <c r="H435" s="214">
        <v>297.83499999999998</v>
      </c>
      <c r="I435" s="215"/>
      <c r="J435" s="216">
        <f>ROUND(I435*H435,2)</f>
        <v>0</v>
      </c>
      <c r="K435" s="212" t="s">
        <v>251</v>
      </c>
      <c r="L435" s="44"/>
      <c r="M435" s="217" t="s">
        <v>1</v>
      </c>
      <c r="N435" s="218" t="s">
        <v>41</v>
      </c>
      <c r="O435" s="91"/>
      <c r="P435" s="219">
        <f>O435*H435</f>
        <v>0</v>
      </c>
      <c r="Q435" s="219">
        <v>1.031199</v>
      </c>
      <c r="R435" s="219">
        <f>Q435*H435</f>
        <v>307.12715416499998</v>
      </c>
      <c r="S435" s="219">
        <v>0</v>
      </c>
      <c r="T435" s="220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1" t="s">
        <v>142</v>
      </c>
      <c r="AT435" s="221" t="s">
        <v>125</v>
      </c>
      <c r="AU435" s="221" t="s">
        <v>86</v>
      </c>
      <c r="AY435" s="17" t="s">
        <v>124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17" t="s">
        <v>84</v>
      </c>
      <c r="BK435" s="222">
        <f>ROUND(I435*H435,2)</f>
        <v>0</v>
      </c>
      <c r="BL435" s="17" t="s">
        <v>142</v>
      </c>
      <c r="BM435" s="221" t="s">
        <v>898</v>
      </c>
    </row>
    <row r="436" s="15" customFormat="1">
      <c r="A436" s="15"/>
      <c r="B436" s="278"/>
      <c r="C436" s="279"/>
      <c r="D436" s="223" t="s">
        <v>253</v>
      </c>
      <c r="E436" s="280" t="s">
        <v>1</v>
      </c>
      <c r="F436" s="281" t="s">
        <v>899</v>
      </c>
      <c r="G436" s="279"/>
      <c r="H436" s="280" t="s">
        <v>1</v>
      </c>
      <c r="I436" s="282"/>
      <c r="J436" s="279"/>
      <c r="K436" s="279"/>
      <c r="L436" s="283"/>
      <c r="M436" s="284"/>
      <c r="N436" s="285"/>
      <c r="O436" s="285"/>
      <c r="P436" s="285"/>
      <c r="Q436" s="285"/>
      <c r="R436" s="285"/>
      <c r="S436" s="285"/>
      <c r="T436" s="28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87" t="s">
        <v>253</v>
      </c>
      <c r="AU436" s="287" t="s">
        <v>86</v>
      </c>
      <c r="AV436" s="15" t="s">
        <v>84</v>
      </c>
      <c r="AW436" s="15" t="s">
        <v>33</v>
      </c>
      <c r="AX436" s="15" t="s">
        <v>76</v>
      </c>
      <c r="AY436" s="287" t="s">
        <v>124</v>
      </c>
    </row>
    <row r="437" s="13" customFormat="1">
      <c r="A437" s="13"/>
      <c r="B437" s="241"/>
      <c r="C437" s="242"/>
      <c r="D437" s="223" t="s">
        <v>253</v>
      </c>
      <c r="E437" s="243" t="s">
        <v>1</v>
      </c>
      <c r="F437" s="244" t="s">
        <v>900</v>
      </c>
      <c r="G437" s="242"/>
      <c r="H437" s="245">
        <v>265.12400000000002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1" t="s">
        <v>253</v>
      </c>
      <c r="AU437" s="251" t="s">
        <v>86</v>
      </c>
      <c r="AV437" s="13" t="s">
        <v>86</v>
      </c>
      <c r="AW437" s="13" t="s">
        <v>33</v>
      </c>
      <c r="AX437" s="13" t="s">
        <v>76</v>
      </c>
      <c r="AY437" s="251" t="s">
        <v>124</v>
      </c>
    </row>
    <row r="438" s="13" customFormat="1">
      <c r="A438" s="13"/>
      <c r="B438" s="241"/>
      <c r="C438" s="242"/>
      <c r="D438" s="223" t="s">
        <v>253</v>
      </c>
      <c r="E438" s="243" t="s">
        <v>1</v>
      </c>
      <c r="F438" s="244" t="s">
        <v>901</v>
      </c>
      <c r="G438" s="242"/>
      <c r="H438" s="245">
        <v>32.710999999999999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1" t="s">
        <v>253</v>
      </c>
      <c r="AU438" s="251" t="s">
        <v>86</v>
      </c>
      <c r="AV438" s="13" t="s">
        <v>86</v>
      </c>
      <c r="AW438" s="13" t="s">
        <v>33</v>
      </c>
      <c r="AX438" s="13" t="s">
        <v>76</v>
      </c>
      <c r="AY438" s="251" t="s">
        <v>124</v>
      </c>
    </row>
    <row r="439" s="14" customFormat="1">
      <c r="A439" s="14"/>
      <c r="B439" s="262"/>
      <c r="C439" s="263"/>
      <c r="D439" s="223" t="s">
        <v>253</v>
      </c>
      <c r="E439" s="264" t="s">
        <v>1</v>
      </c>
      <c r="F439" s="265" t="s">
        <v>322</v>
      </c>
      <c r="G439" s="263"/>
      <c r="H439" s="266">
        <v>297.83499999999998</v>
      </c>
      <c r="I439" s="267"/>
      <c r="J439" s="263"/>
      <c r="K439" s="263"/>
      <c r="L439" s="268"/>
      <c r="M439" s="269"/>
      <c r="N439" s="270"/>
      <c r="O439" s="270"/>
      <c r="P439" s="270"/>
      <c r="Q439" s="270"/>
      <c r="R439" s="270"/>
      <c r="S439" s="270"/>
      <c r="T439" s="27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2" t="s">
        <v>253</v>
      </c>
      <c r="AU439" s="272" t="s">
        <v>86</v>
      </c>
      <c r="AV439" s="14" t="s">
        <v>142</v>
      </c>
      <c r="AW439" s="14" t="s">
        <v>33</v>
      </c>
      <c r="AX439" s="14" t="s">
        <v>84</v>
      </c>
      <c r="AY439" s="272" t="s">
        <v>124</v>
      </c>
    </row>
    <row r="440" s="11" customFormat="1" ht="22.8" customHeight="1">
      <c r="A440" s="11"/>
      <c r="B440" s="196"/>
      <c r="C440" s="197"/>
      <c r="D440" s="198" t="s">
        <v>75</v>
      </c>
      <c r="E440" s="239" t="s">
        <v>123</v>
      </c>
      <c r="F440" s="239" t="s">
        <v>284</v>
      </c>
      <c r="G440" s="197"/>
      <c r="H440" s="197"/>
      <c r="I440" s="200"/>
      <c r="J440" s="240">
        <f>BK440</f>
        <v>0</v>
      </c>
      <c r="K440" s="197"/>
      <c r="L440" s="202"/>
      <c r="M440" s="203"/>
      <c r="N440" s="204"/>
      <c r="O440" s="204"/>
      <c r="P440" s="205">
        <f>SUM(P441:P444)</f>
        <v>0</v>
      </c>
      <c r="Q440" s="204"/>
      <c r="R440" s="205">
        <f>SUM(R441:R444)</f>
        <v>10.791599999999999</v>
      </c>
      <c r="S440" s="204"/>
      <c r="T440" s="206">
        <f>SUM(T441:T444)</f>
        <v>0</v>
      </c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R440" s="207" t="s">
        <v>84</v>
      </c>
      <c r="AT440" s="208" t="s">
        <v>75</v>
      </c>
      <c r="AU440" s="208" t="s">
        <v>84</v>
      </c>
      <c r="AY440" s="207" t="s">
        <v>124</v>
      </c>
      <c r="BK440" s="209">
        <f>SUM(BK441:BK444)</f>
        <v>0</v>
      </c>
    </row>
    <row r="441" s="2" customFormat="1" ht="16.5" customHeight="1">
      <c r="A441" s="38"/>
      <c r="B441" s="39"/>
      <c r="C441" s="210" t="s">
        <v>902</v>
      </c>
      <c r="D441" s="210" t="s">
        <v>125</v>
      </c>
      <c r="E441" s="211" t="s">
        <v>294</v>
      </c>
      <c r="F441" s="212" t="s">
        <v>295</v>
      </c>
      <c r="G441" s="213" t="s">
        <v>250</v>
      </c>
      <c r="H441" s="214">
        <v>31.280000000000001</v>
      </c>
      <c r="I441" s="215"/>
      <c r="J441" s="216">
        <f>ROUND(I441*H441,2)</f>
        <v>0</v>
      </c>
      <c r="K441" s="212" t="s">
        <v>251</v>
      </c>
      <c r="L441" s="44"/>
      <c r="M441" s="217" t="s">
        <v>1</v>
      </c>
      <c r="N441" s="218" t="s">
        <v>41</v>
      </c>
      <c r="O441" s="91"/>
      <c r="P441" s="219">
        <f>O441*H441</f>
        <v>0</v>
      </c>
      <c r="Q441" s="219">
        <v>0.34499999999999997</v>
      </c>
      <c r="R441" s="219">
        <f>Q441*H441</f>
        <v>10.791599999999999</v>
      </c>
      <c r="S441" s="219">
        <v>0</v>
      </c>
      <c r="T441" s="220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1" t="s">
        <v>142</v>
      </c>
      <c r="AT441" s="221" t="s">
        <v>125</v>
      </c>
      <c r="AU441" s="221" t="s">
        <v>86</v>
      </c>
      <c r="AY441" s="17" t="s">
        <v>124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17" t="s">
        <v>84</v>
      </c>
      <c r="BK441" s="222">
        <f>ROUND(I441*H441,2)</f>
        <v>0</v>
      </c>
      <c r="BL441" s="17" t="s">
        <v>142</v>
      </c>
      <c r="BM441" s="221" t="s">
        <v>903</v>
      </c>
    </row>
    <row r="442" s="15" customFormat="1">
      <c r="A442" s="15"/>
      <c r="B442" s="278"/>
      <c r="C442" s="279"/>
      <c r="D442" s="223" t="s">
        <v>253</v>
      </c>
      <c r="E442" s="280" t="s">
        <v>1</v>
      </c>
      <c r="F442" s="281" t="s">
        <v>904</v>
      </c>
      <c r="G442" s="279"/>
      <c r="H442" s="280" t="s">
        <v>1</v>
      </c>
      <c r="I442" s="282"/>
      <c r="J442" s="279"/>
      <c r="K442" s="279"/>
      <c r="L442" s="283"/>
      <c r="M442" s="284"/>
      <c r="N442" s="285"/>
      <c r="O442" s="285"/>
      <c r="P442" s="285"/>
      <c r="Q442" s="285"/>
      <c r="R442" s="285"/>
      <c r="S442" s="285"/>
      <c r="T442" s="286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87" t="s">
        <v>253</v>
      </c>
      <c r="AU442" s="287" t="s">
        <v>86</v>
      </c>
      <c r="AV442" s="15" t="s">
        <v>84</v>
      </c>
      <c r="AW442" s="15" t="s">
        <v>33</v>
      </c>
      <c r="AX442" s="15" t="s">
        <v>76</v>
      </c>
      <c r="AY442" s="287" t="s">
        <v>124</v>
      </c>
    </row>
    <row r="443" s="13" customFormat="1">
      <c r="A443" s="13"/>
      <c r="B443" s="241"/>
      <c r="C443" s="242"/>
      <c r="D443" s="223" t="s">
        <v>253</v>
      </c>
      <c r="E443" s="243" t="s">
        <v>1</v>
      </c>
      <c r="F443" s="244" t="s">
        <v>905</v>
      </c>
      <c r="G443" s="242"/>
      <c r="H443" s="245">
        <v>31.280000000000001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1" t="s">
        <v>253</v>
      </c>
      <c r="AU443" s="251" t="s">
        <v>86</v>
      </c>
      <c r="AV443" s="13" t="s">
        <v>86</v>
      </c>
      <c r="AW443" s="13" t="s">
        <v>33</v>
      </c>
      <c r="AX443" s="13" t="s">
        <v>76</v>
      </c>
      <c r="AY443" s="251" t="s">
        <v>124</v>
      </c>
    </row>
    <row r="444" s="14" customFormat="1">
      <c r="A444" s="14"/>
      <c r="B444" s="262"/>
      <c r="C444" s="263"/>
      <c r="D444" s="223" t="s">
        <v>253</v>
      </c>
      <c r="E444" s="264" t="s">
        <v>1</v>
      </c>
      <c r="F444" s="265" t="s">
        <v>322</v>
      </c>
      <c r="G444" s="263"/>
      <c r="H444" s="266">
        <v>31.280000000000001</v>
      </c>
      <c r="I444" s="267"/>
      <c r="J444" s="263"/>
      <c r="K444" s="263"/>
      <c r="L444" s="268"/>
      <c r="M444" s="269"/>
      <c r="N444" s="270"/>
      <c r="O444" s="270"/>
      <c r="P444" s="270"/>
      <c r="Q444" s="270"/>
      <c r="R444" s="270"/>
      <c r="S444" s="270"/>
      <c r="T444" s="27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2" t="s">
        <v>253</v>
      </c>
      <c r="AU444" s="272" t="s">
        <v>86</v>
      </c>
      <c r="AV444" s="14" t="s">
        <v>142</v>
      </c>
      <c r="AW444" s="14" t="s">
        <v>33</v>
      </c>
      <c r="AX444" s="14" t="s">
        <v>84</v>
      </c>
      <c r="AY444" s="272" t="s">
        <v>124</v>
      </c>
    </row>
    <row r="445" s="11" customFormat="1" ht="22.8" customHeight="1">
      <c r="A445" s="11"/>
      <c r="B445" s="196"/>
      <c r="C445" s="197"/>
      <c r="D445" s="198" t="s">
        <v>75</v>
      </c>
      <c r="E445" s="239" t="s">
        <v>151</v>
      </c>
      <c r="F445" s="239" t="s">
        <v>906</v>
      </c>
      <c r="G445" s="197"/>
      <c r="H445" s="197"/>
      <c r="I445" s="200"/>
      <c r="J445" s="240">
        <f>BK445</f>
        <v>0</v>
      </c>
      <c r="K445" s="197"/>
      <c r="L445" s="202"/>
      <c r="M445" s="203"/>
      <c r="N445" s="204"/>
      <c r="O445" s="204"/>
      <c r="P445" s="205">
        <f>SUM(P446:P452)</f>
        <v>0</v>
      </c>
      <c r="Q445" s="204"/>
      <c r="R445" s="205">
        <f>SUM(R446:R452)</f>
        <v>1.0477334744</v>
      </c>
      <c r="S445" s="204"/>
      <c r="T445" s="206">
        <f>SUM(T446:T452)</f>
        <v>0</v>
      </c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R445" s="207" t="s">
        <v>84</v>
      </c>
      <c r="AT445" s="208" t="s">
        <v>75</v>
      </c>
      <c r="AU445" s="208" t="s">
        <v>84</v>
      </c>
      <c r="AY445" s="207" t="s">
        <v>124</v>
      </c>
      <c r="BK445" s="209">
        <f>SUM(BK446:BK452)</f>
        <v>0</v>
      </c>
    </row>
    <row r="446" s="2" customFormat="1" ht="24.15" customHeight="1">
      <c r="A446" s="38"/>
      <c r="B446" s="39"/>
      <c r="C446" s="210" t="s">
        <v>907</v>
      </c>
      <c r="D446" s="210" t="s">
        <v>125</v>
      </c>
      <c r="E446" s="211" t="s">
        <v>908</v>
      </c>
      <c r="F446" s="212" t="s">
        <v>909</v>
      </c>
      <c r="G446" s="213" t="s">
        <v>250</v>
      </c>
      <c r="H446" s="214">
        <v>228.83600000000001</v>
      </c>
      <c r="I446" s="215"/>
      <c r="J446" s="216">
        <f>ROUND(I446*H446,2)</f>
        <v>0</v>
      </c>
      <c r="K446" s="212" t="s">
        <v>251</v>
      </c>
      <c r="L446" s="44"/>
      <c r="M446" s="217" t="s">
        <v>1</v>
      </c>
      <c r="N446" s="218" t="s">
        <v>41</v>
      </c>
      <c r="O446" s="91"/>
      <c r="P446" s="219">
        <f>O446*H446</f>
        <v>0</v>
      </c>
      <c r="Q446" s="219">
        <v>0.00081999999999999998</v>
      </c>
      <c r="R446" s="219">
        <f>Q446*H446</f>
        <v>0.18764552000000001</v>
      </c>
      <c r="S446" s="219">
        <v>0</v>
      </c>
      <c r="T446" s="22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1" t="s">
        <v>142</v>
      </c>
      <c r="AT446" s="221" t="s">
        <v>125</v>
      </c>
      <c r="AU446" s="221" t="s">
        <v>86</v>
      </c>
      <c r="AY446" s="17" t="s">
        <v>124</v>
      </c>
      <c r="BE446" s="222">
        <f>IF(N446="základní",J446,0)</f>
        <v>0</v>
      </c>
      <c r="BF446" s="222">
        <f>IF(N446="snížená",J446,0)</f>
        <v>0</v>
      </c>
      <c r="BG446" s="222">
        <f>IF(N446="zákl. přenesená",J446,0)</f>
        <v>0</v>
      </c>
      <c r="BH446" s="222">
        <f>IF(N446="sníž. přenesená",J446,0)</f>
        <v>0</v>
      </c>
      <c r="BI446" s="222">
        <f>IF(N446="nulová",J446,0)</f>
        <v>0</v>
      </c>
      <c r="BJ446" s="17" t="s">
        <v>84</v>
      </c>
      <c r="BK446" s="222">
        <f>ROUND(I446*H446,2)</f>
        <v>0</v>
      </c>
      <c r="BL446" s="17" t="s">
        <v>142</v>
      </c>
      <c r="BM446" s="221" t="s">
        <v>910</v>
      </c>
    </row>
    <row r="447" s="15" customFormat="1">
      <c r="A447" s="15"/>
      <c r="B447" s="278"/>
      <c r="C447" s="279"/>
      <c r="D447" s="223" t="s">
        <v>253</v>
      </c>
      <c r="E447" s="280" t="s">
        <v>1</v>
      </c>
      <c r="F447" s="281" t="s">
        <v>911</v>
      </c>
      <c r="G447" s="279"/>
      <c r="H447" s="280" t="s">
        <v>1</v>
      </c>
      <c r="I447" s="282"/>
      <c r="J447" s="279"/>
      <c r="K447" s="279"/>
      <c r="L447" s="283"/>
      <c r="M447" s="284"/>
      <c r="N447" s="285"/>
      <c r="O447" s="285"/>
      <c r="P447" s="285"/>
      <c r="Q447" s="285"/>
      <c r="R447" s="285"/>
      <c r="S447" s="285"/>
      <c r="T447" s="286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87" t="s">
        <v>253</v>
      </c>
      <c r="AU447" s="287" t="s">
        <v>86</v>
      </c>
      <c r="AV447" s="15" t="s">
        <v>84</v>
      </c>
      <c r="AW447" s="15" t="s">
        <v>33</v>
      </c>
      <c r="AX447" s="15" t="s">
        <v>76</v>
      </c>
      <c r="AY447" s="287" t="s">
        <v>124</v>
      </c>
    </row>
    <row r="448" s="13" customFormat="1">
      <c r="A448" s="13"/>
      <c r="B448" s="241"/>
      <c r="C448" s="242"/>
      <c r="D448" s="223" t="s">
        <v>253</v>
      </c>
      <c r="E448" s="243" t="s">
        <v>1</v>
      </c>
      <c r="F448" s="244" t="s">
        <v>912</v>
      </c>
      <c r="G448" s="242"/>
      <c r="H448" s="245">
        <v>228.83600000000001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1" t="s">
        <v>253</v>
      </c>
      <c r="AU448" s="251" t="s">
        <v>86</v>
      </c>
      <c r="AV448" s="13" t="s">
        <v>86</v>
      </c>
      <c r="AW448" s="13" t="s">
        <v>33</v>
      </c>
      <c r="AX448" s="13" t="s">
        <v>76</v>
      </c>
      <c r="AY448" s="251" t="s">
        <v>124</v>
      </c>
    </row>
    <row r="449" s="14" customFormat="1">
      <c r="A449" s="14"/>
      <c r="B449" s="262"/>
      <c r="C449" s="263"/>
      <c r="D449" s="223" t="s">
        <v>253</v>
      </c>
      <c r="E449" s="264" t="s">
        <v>1</v>
      </c>
      <c r="F449" s="265" t="s">
        <v>322</v>
      </c>
      <c r="G449" s="263"/>
      <c r="H449" s="266">
        <v>228.83600000000001</v>
      </c>
      <c r="I449" s="267"/>
      <c r="J449" s="263"/>
      <c r="K449" s="263"/>
      <c r="L449" s="268"/>
      <c r="M449" s="269"/>
      <c r="N449" s="270"/>
      <c r="O449" s="270"/>
      <c r="P449" s="270"/>
      <c r="Q449" s="270"/>
      <c r="R449" s="270"/>
      <c r="S449" s="270"/>
      <c r="T449" s="27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2" t="s">
        <v>253</v>
      </c>
      <c r="AU449" s="272" t="s">
        <v>86</v>
      </c>
      <c r="AV449" s="14" t="s">
        <v>142</v>
      </c>
      <c r="AW449" s="14" t="s">
        <v>33</v>
      </c>
      <c r="AX449" s="14" t="s">
        <v>84</v>
      </c>
      <c r="AY449" s="272" t="s">
        <v>124</v>
      </c>
    </row>
    <row r="450" s="2" customFormat="1" ht="24.15" customHeight="1">
      <c r="A450" s="38"/>
      <c r="B450" s="39"/>
      <c r="C450" s="210" t="s">
        <v>913</v>
      </c>
      <c r="D450" s="210" t="s">
        <v>125</v>
      </c>
      <c r="E450" s="211" t="s">
        <v>914</v>
      </c>
      <c r="F450" s="212" t="s">
        <v>915</v>
      </c>
      <c r="G450" s="213" t="s">
        <v>250</v>
      </c>
      <c r="H450" s="214">
        <v>774.60000000000002</v>
      </c>
      <c r="I450" s="215"/>
      <c r="J450" s="216">
        <f>ROUND(I450*H450,2)</f>
        <v>0</v>
      </c>
      <c r="K450" s="212" t="s">
        <v>251</v>
      </c>
      <c r="L450" s="44"/>
      <c r="M450" s="217" t="s">
        <v>1</v>
      </c>
      <c r="N450" s="218" t="s">
        <v>41</v>
      </c>
      <c r="O450" s="91"/>
      <c r="P450" s="219">
        <f>O450*H450</f>
        <v>0</v>
      </c>
      <c r="Q450" s="219">
        <v>0.001110364</v>
      </c>
      <c r="R450" s="219">
        <f>Q450*H450</f>
        <v>0.86008795439999997</v>
      </c>
      <c r="S450" s="219">
        <v>0</v>
      </c>
      <c r="T450" s="220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1" t="s">
        <v>142</v>
      </c>
      <c r="AT450" s="221" t="s">
        <v>125</v>
      </c>
      <c r="AU450" s="221" t="s">
        <v>86</v>
      </c>
      <c r="AY450" s="17" t="s">
        <v>124</v>
      </c>
      <c r="BE450" s="222">
        <f>IF(N450="základní",J450,0)</f>
        <v>0</v>
      </c>
      <c r="BF450" s="222">
        <f>IF(N450="snížená",J450,0)</f>
        <v>0</v>
      </c>
      <c r="BG450" s="222">
        <f>IF(N450="zákl. přenesená",J450,0)</f>
        <v>0</v>
      </c>
      <c r="BH450" s="222">
        <f>IF(N450="sníž. přenesená",J450,0)</f>
        <v>0</v>
      </c>
      <c r="BI450" s="222">
        <f>IF(N450="nulová",J450,0)</f>
        <v>0</v>
      </c>
      <c r="BJ450" s="17" t="s">
        <v>84</v>
      </c>
      <c r="BK450" s="222">
        <f>ROUND(I450*H450,2)</f>
        <v>0</v>
      </c>
      <c r="BL450" s="17" t="s">
        <v>142</v>
      </c>
      <c r="BM450" s="221" t="s">
        <v>916</v>
      </c>
    </row>
    <row r="451" s="15" customFormat="1">
      <c r="A451" s="15"/>
      <c r="B451" s="278"/>
      <c r="C451" s="279"/>
      <c r="D451" s="223" t="s">
        <v>253</v>
      </c>
      <c r="E451" s="280" t="s">
        <v>1</v>
      </c>
      <c r="F451" s="281" t="s">
        <v>917</v>
      </c>
      <c r="G451" s="279"/>
      <c r="H451" s="280" t="s">
        <v>1</v>
      </c>
      <c r="I451" s="282"/>
      <c r="J451" s="279"/>
      <c r="K451" s="279"/>
      <c r="L451" s="283"/>
      <c r="M451" s="284"/>
      <c r="N451" s="285"/>
      <c r="O451" s="285"/>
      <c r="P451" s="285"/>
      <c r="Q451" s="285"/>
      <c r="R451" s="285"/>
      <c r="S451" s="285"/>
      <c r="T451" s="286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87" t="s">
        <v>253</v>
      </c>
      <c r="AU451" s="287" t="s">
        <v>86</v>
      </c>
      <c r="AV451" s="15" t="s">
        <v>84</v>
      </c>
      <c r="AW451" s="15" t="s">
        <v>33</v>
      </c>
      <c r="AX451" s="15" t="s">
        <v>76</v>
      </c>
      <c r="AY451" s="287" t="s">
        <v>124</v>
      </c>
    </row>
    <row r="452" s="13" customFormat="1">
      <c r="A452" s="13"/>
      <c r="B452" s="241"/>
      <c r="C452" s="242"/>
      <c r="D452" s="223" t="s">
        <v>253</v>
      </c>
      <c r="E452" s="243" t="s">
        <v>1</v>
      </c>
      <c r="F452" s="244" t="s">
        <v>918</v>
      </c>
      <c r="G452" s="242"/>
      <c r="H452" s="245">
        <v>774.60000000000002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1" t="s">
        <v>253</v>
      </c>
      <c r="AU452" s="251" t="s">
        <v>86</v>
      </c>
      <c r="AV452" s="13" t="s">
        <v>86</v>
      </c>
      <c r="AW452" s="13" t="s">
        <v>33</v>
      </c>
      <c r="AX452" s="13" t="s">
        <v>84</v>
      </c>
      <c r="AY452" s="251" t="s">
        <v>124</v>
      </c>
    </row>
    <row r="453" s="11" customFormat="1" ht="22.8" customHeight="1">
      <c r="A453" s="11"/>
      <c r="B453" s="196"/>
      <c r="C453" s="197"/>
      <c r="D453" s="198" t="s">
        <v>75</v>
      </c>
      <c r="E453" s="239" t="s">
        <v>166</v>
      </c>
      <c r="F453" s="239" t="s">
        <v>316</v>
      </c>
      <c r="G453" s="197"/>
      <c r="H453" s="197"/>
      <c r="I453" s="200"/>
      <c r="J453" s="240">
        <f>BK453</f>
        <v>0</v>
      </c>
      <c r="K453" s="197"/>
      <c r="L453" s="202"/>
      <c r="M453" s="203"/>
      <c r="N453" s="204"/>
      <c r="O453" s="204"/>
      <c r="P453" s="205">
        <f>SUM(P454:P531)</f>
        <v>0</v>
      </c>
      <c r="Q453" s="204"/>
      <c r="R453" s="205">
        <f>SUM(R454:R531)</f>
        <v>17.544642195199998</v>
      </c>
      <c r="S453" s="204"/>
      <c r="T453" s="206">
        <f>SUM(T454:T531)</f>
        <v>0</v>
      </c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R453" s="207" t="s">
        <v>84</v>
      </c>
      <c r="AT453" s="208" t="s">
        <v>75</v>
      </c>
      <c r="AU453" s="208" t="s">
        <v>84</v>
      </c>
      <c r="AY453" s="207" t="s">
        <v>124</v>
      </c>
      <c r="BK453" s="209">
        <f>SUM(BK454:BK531)</f>
        <v>0</v>
      </c>
    </row>
    <row r="454" s="2" customFormat="1" ht="24.15" customHeight="1">
      <c r="A454" s="38"/>
      <c r="B454" s="39"/>
      <c r="C454" s="210" t="s">
        <v>919</v>
      </c>
      <c r="D454" s="210" t="s">
        <v>125</v>
      </c>
      <c r="E454" s="211" t="s">
        <v>920</v>
      </c>
      <c r="F454" s="212" t="s">
        <v>921</v>
      </c>
      <c r="G454" s="213" t="s">
        <v>333</v>
      </c>
      <c r="H454" s="214">
        <v>139.59999999999999</v>
      </c>
      <c r="I454" s="215"/>
      <c r="J454" s="216">
        <f>ROUND(I454*H454,2)</f>
        <v>0</v>
      </c>
      <c r="K454" s="212" t="s">
        <v>455</v>
      </c>
      <c r="L454" s="44"/>
      <c r="M454" s="217" t="s">
        <v>1</v>
      </c>
      <c r="N454" s="218" t="s">
        <v>41</v>
      </c>
      <c r="O454" s="91"/>
      <c r="P454" s="219">
        <f>O454*H454</f>
        <v>0</v>
      </c>
      <c r="Q454" s="219">
        <v>0.00029999999999999997</v>
      </c>
      <c r="R454" s="219">
        <f>Q454*H454</f>
        <v>0.041879999999999994</v>
      </c>
      <c r="S454" s="219">
        <v>0</v>
      </c>
      <c r="T454" s="220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1" t="s">
        <v>142</v>
      </c>
      <c r="AT454" s="221" t="s">
        <v>125</v>
      </c>
      <c r="AU454" s="221" t="s">
        <v>86</v>
      </c>
      <c r="AY454" s="17" t="s">
        <v>124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17" t="s">
        <v>84</v>
      </c>
      <c r="BK454" s="222">
        <f>ROUND(I454*H454,2)</f>
        <v>0</v>
      </c>
      <c r="BL454" s="17" t="s">
        <v>142</v>
      </c>
      <c r="BM454" s="221" t="s">
        <v>922</v>
      </c>
    </row>
    <row r="455" s="15" customFormat="1">
      <c r="A455" s="15"/>
      <c r="B455" s="278"/>
      <c r="C455" s="279"/>
      <c r="D455" s="223" t="s">
        <v>253</v>
      </c>
      <c r="E455" s="280" t="s">
        <v>1</v>
      </c>
      <c r="F455" s="281" t="s">
        <v>923</v>
      </c>
      <c r="G455" s="279"/>
      <c r="H455" s="280" t="s">
        <v>1</v>
      </c>
      <c r="I455" s="282"/>
      <c r="J455" s="279"/>
      <c r="K455" s="279"/>
      <c r="L455" s="283"/>
      <c r="M455" s="284"/>
      <c r="N455" s="285"/>
      <c r="O455" s="285"/>
      <c r="P455" s="285"/>
      <c r="Q455" s="285"/>
      <c r="R455" s="285"/>
      <c r="S455" s="285"/>
      <c r="T455" s="28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87" t="s">
        <v>253</v>
      </c>
      <c r="AU455" s="287" t="s">
        <v>86</v>
      </c>
      <c r="AV455" s="15" t="s">
        <v>84</v>
      </c>
      <c r="AW455" s="15" t="s">
        <v>33</v>
      </c>
      <c r="AX455" s="15" t="s">
        <v>76</v>
      </c>
      <c r="AY455" s="287" t="s">
        <v>124</v>
      </c>
    </row>
    <row r="456" s="15" customFormat="1">
      <c r="A456" s="15"/>
      <c r="B456" s="278"/>
      <c r="C456" s="279"/>
      <c r="D456" s="223" t="s">
        <v>253</v>
      </c>
      <c r="E456" s="280" t="s">
        <v>1</v>
      </c>
      <c r="F456" s="281" t="s">
        <v>924</v>
      </c>
      <c r="G456" s="279"/>
      <c r="H456" s="280" t="s">
        <v>1</v>
      </c>
      <c r="I456" s="282"/>
      <c r="J456" s="279"/>
      <c r="K456" s="279"/>
      <c r="L456" s="283"/>
      <c r="M456" s="284"/>
      <c r="N456" s="285"/>
      <c r="O456" s="285"/>
      <c r="P456" s="285"/>
      <c r="Q456" s="285"/>
      <c r="R456" s="285"/>
      <c r="S456" s="285"/>
      <c r="T456" s="286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87" t="s">
        <v>253</v>
      </c>
      <c r="AU456" s="287" t="s">
        <v>86</v>
      </c>
      <c r="AV456" s="15" t="s">
        <v>84</v>
      </c>
      <c r="AW456" s="15" t="s">
        <v>33</v>
      </c>
      <c r="AX456" s="15" t="s">
        <v>76</v>
      </c>
      <c r="AY456" s="287" t="s">
        <v>124</v>
      </c>
    </row>
    <row r="457" s="13" customFormat="1">
      <c r="A457" s="13"/>
      <c r="B457" s="241"/>
      <c r="C457" s="242"/>
      <c r="D457" s="223" t="s">
        <v>253</v>
      </c>
      <c r="E457" s="243" t="s">
        <v>1</v>
      </c>
      <c r="F457" s="244" t="s">
        <v>925</v>
      </c>
      <c r="G457" s="242"/>
      <c r="H457" s="245">
        <v>139.59999999999999</v>
      </c>
      <c r="I457" s="246"/>
      <c r="J457" s="242"/>
      <c r="K457" s="242"/>
      <c r="L457" s="247"/>
      <c r="M457" s="248"/>
      <c r="N457" s="249"/>
      <c r="O457" s="249"/>
      <c r="P457" s="249"/>
      <c r="Q457" s="249"/>
      <c r="R457" s="249"/>
      <c r="S457" s="249"/>
      <c r="T457" s="25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1" t="s">
        <v>253</v>
      </c>
      <c r="AU457" s="251" t="s">
        <v>86</v>
      </c>
      <c r="AV457" s="13" t="s">
        <v>86</v>
      </c>
      <c r="AW457" s="13" t="s">
        <v>33</v>
      </c>
      <c r="AX457" s="13" t="s">
        <v>76</v>
      </c>
      <c r="AY457" s="251" t="s">
        <v>124</v>
      </c>
    </row>
    <row r="458" s="14" customFormat="1">
      <c r="A458" s="14"/>
      <c r="B458" s="262"/>
      <c r="C458" s="263"/>
      <c r="D458" s="223" t="s">
        <v>253</v>
      </c>
      <c r="E458" s="264" t="s">
        <v>1</v>
      </c>
      <c r="F458" s="265" t="s">
        <v>322</v>
      </c>
      <c r="G458" s="263"/>
      <c r="H458" s="266">
        <v>139.59999999999999</v>
      </c>
      <c r="I458" s="267"/>
      <c r="J458" s="263"/>
      <c r="K458" s="263"/>
      <c r="L458" s="268"/>
      <c r="M458" s="269"/>
      <c r="N458" s="270"/>
      <c r="O458" s="270"/>
      <c r="P458" s="270"/>
      <c r="Q458" s="270"/>
      <c r="R458" s="270"/>
      <c r="S458" s="270"/>
      <c r="T458" s="27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2" t="s">
        <v>253</v>
      </c>
      <c r="AU458" s="272" t="s">
        <v>86</v>
      </c>
      <c r="AV458" s="14" t="s">
        <v>142</v>
      </c>
      <c r="AW458" s="14" t="s">
        <v>33</v>
      </c>
      <c r="AX458" s="14" t="s">
        <v>84</v>
      </c>
      <c r="AY458" s="272" t="s">
        <v>124</v>
      </c>
    </row>
    <row r="459" s="2" customFormat="1" ht="24.15" customHeight="1">
      <c r="A459" s="38"/>
      <c r="B459" s="39"/>
      <c r="C459" s="252" t="s">
        <v>926</v>
      </c>
      <c r="D459" s="252" t="s">
        <v>302</v>
      </c>
      <c r="E459" s="253" t="s">
        <v>927</v>
      </c>
      <c r="F459" s="254" t="s">
        <v>928</v>
      </c>
      <c r="G459" s="255" t="s">
        <v>333</v>
      </c>
      <c r="H459" s="256">
        <v>139.59999999999999</v>
      </c>
      <c r="I459" s="257"/>
      <c r="J459" s="258">
        <f>ROUND(I459*H459,2)</f>
        <v>0</v>
      </c>
      <c r="K459" s="254" t="s">
        <v>455</v>
      </c>
      <c r="L459" s="259"/>
      <c r="M459" s="260" t="s">
        <v>1</v>
      </c>
      <c r="N459" s="261" t="s">
        <v>41</v>
      </c>
      <c r="O459" s="91"/>
      <c r="P459" s="219">
        <f>O459*H459</f>
        <v>0</v>
      </c>
      <c r="Q459" s="219">
        <v>0.043999999999999997</v>
      </c>
      <c r="R459" s="219">
        <f>Q459*H459</f>
        <v>6.1423999999999994</v>
      </c>
      <c r="S459" s="219">
        <v>0</v>
      </c>
      <c r="T459" s="220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1" t="s">
        <v>161</v>
      </c>
      <c r="AT459" s="221" t="s">
        <v>302</v>
      </c>
      <c r="AU459" s="221" t="s">
        <v>86</v>
      </c>
      <c r="AY459" s="17" t="s">
        <v>124</v>
      </c>
      <c r="BE459" s="222">
        <f>IF(N459="základní",J459,0)</f>
        <v>0</v>
      </c>
      <c r="BF459" s="222">
        <f>IF(N459="snížená",J459,0)</f>
        <v>0</v>
      </c>
      <c r="BG459" s="222">
        <f>IF(N459="zákl. přenesená",J459,0)</f>
        <v>0</v>
      </c>
      <c r="BH459" s="222">
        <f>IF(N459="sníž. přenesená",J459,0)</f>
        <v>0</v>
      </c>
      <c r="BI459" s="222">
        <f>IF(N459="nulová",J459,0)</f>
        <v>0</v>
      </c>
      <c r="BJ459" s="17" t="s">
        <v>84</v>
      </c>
      <c r="BK459" s="222">
        <f>ROUND(I459*H459,2)</f>
        <v>0</v>
      </c>
      <c r="BL459" s="17" t="s">
        <v>142</v>
      </c>
      <c r="BM459" s="221" t="s">
        <v>929</v>
      </c>
    </row>
    <row r="460" s="2" customFormat="1" ht="24.15" customHeight="1">
      <c r="A460" s="38"/>
      <c r="B460" s="39"/>
      <c r="C460" s="210" t="s">
        <v>930</v>
      </c>
      <c r="D460" s="210" t="s">
        <v>125</v>
      </c>
      <c r="E460" s="211" t="s">
        <v>931</v>
      </c>
      <c r="F460" s="212" t="s">
        <v>932</v>
      </c>
      <c r="G460" s="213" t="s">
        <v>333</v>
      </c>
      <c r="H460" s="214">
        <v>5.7000000000000002</v>
      </c>
      <c r="I460" s="215"/>
      <c r="J460" s="216">
        <f>ROUND(I460*H460,2)</f>
        <v>0</v>
      </c>
      <c r="K460" s="212" t="s">
        <v>251</v>
      </c>
      <c r="L460" s="44"/>
      <c r="M460" s="217" t="s">
        <v>1</v>
      </c>
      <c r="N460" s="218" t="s">
        <v>41</v>
      </c>
      <c r="O460" s="91"/>
      <c r="P460" s="219">
        <f>O460*H460</f>
        <v>0</v>
      </c>
      <c r="Q460" s="219">
        <v>0.0002966</v>
      </c>
      <c r="R460" s="219">
        <f>Q460*H460</f>
        <v>0.0016906200000000001</v>
      </c>
      <c r="S460" s="219">
        <v>0</v>
      </c>
      <c r="T460" s="22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1" t="s">
        <v>142</v>
      </c>
      <c r="AT460" s="221" t="s">
        <v>125</v>
      </c>
      <c r="AU460" s="221" t="s">
        <v>86</v>
      </c>
      <c r="AY460" s="17" t="s">
        <v>124</v>
      </c>
      <c r="BE460" s="222">
        <f>IF(N460="základní",J460,0)</f>
        <v>0</v>
      </c>
      <c r="BF460" s="222">
        <f>IF(N460="snížená",J460,0)</f>
        <v>0</v>
      </c>
      <c r="BG460" s="222">
        <f>IF(N460="zákl. přenesená",J460,0)</f>
        <v>0</v>
      </c>
      <c r="BH460" s="222">
        <f>IF(N460="sníž. přenesená",J460,0)</f>
        <v>0</v>
      </c>
      <c r="BI460" s="222">
        <f>IF(N460="nulová",J460,0)</f>
        <v>0</v>
      </c>
      <c r="BJ460" s="17" t="s">
        <v>84</v>
      </c>
      <c r="BK460" s="222">
        <f>ROUND(I460*H460,2)</f>
        <v>0</v>
      </c>
      <c r="BL460" s="17" t="s">
        <v>142</v>
      </c>
      <c r="BM460" s="221" t="s">
        <v>933</v>
      </c>
    </row>
    <row r="461" s="15" customFormat="1">
      <c r="A461" s="15"/>
      <c r="B461" s="278"/>
      <c r="C461" s="279"/>
      <c r="D461" s="223" t="s">
        <v>253</v>
      </c>
      <c r="E461" s="280" t="s">
        <v>1</v>
      </c>
      <c r="F461" s="281" t="s">
        <v>934</v>
      </c>
      <c r="G461" s="279"/>
      <c r="H461" s="280" t="s">
        <v>1</v>
      </c>
      <c r="I461" s="282"/>
      <c r="J461" s="279"/>
      <c r="K461" s="279"/>
      <c r="L461" s="283"/>
      <c r="M461" s="284"/>
      <c r="N461" s="285"/>
      <c r="O461" s="285"/>
      <c r="P461" s="285"/>
      <c r="Q461" s="285"/>
      <c r="R461" s="285"/>
      <c r="S461" s="285"/>
      <c r="T461" s="286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87" t="s">
        <v>253</v>
      </c>
      <c r="AU461" s="287" t="s">
        <v>86</v>
      </c>
      <c r="AV461" s="15" t="s">
        <v>84</v>
      </c>
      <c r="AW461" s="15" t="s">
        <v>33</v>
      </c>
      <c r="AX461" s="15" t="s">
        <v>76</v>
      </c>
      <c r="AY461" s="287" t="s">
        <v>124</v>
      </c>
    </row>
    <row r="462" s="13" customFormat="1">
      <c r="A462" s="13"/>
      <c r="B462" s="241"/>
      <c r="C462" s="242"/>
      <c r="D462" s="223" t="s">
        <v>253</v>
      </c>
      <c r="E462" s="243" t="s">
        <v>1</v>
      </c>
      <c r="F462" s="244" t="s">
        <v>935</v>
      </c>
      <c r="G462" s="242"/>
      <c r="H462" s="245">
        <v>5.7000000000000002</v>
      </c>
      <c r="I462" s="246"/>
      <c r="J462" s="242"/>
      <c r="K462" s="242"/>
      <c r="L462" s="247"/>
      <c r="M462" s="248"/>
      <c r="N462" s="249"/>
      <c r="O462" s="249"/>
      <c r="P462" s="249"/>
      <c r="Q462" s="249"/>
      <c r="R462" s="249"/>
      <c r="S462" s="249"/>
      <c r="T462" s="25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1" t="s">
        <v>253</v>
      </c>
      <c r="AU462" s="251" t="s">
        <v>86</v>
      </c>
      <c r="AV462" s="13" t="s">
        <v>86</v>
      </c>
      <c r="AW462" s="13" t="s">
        <v>33</v>
      </c>
      <c r="AX462" s="13" t="s">
        <v>76</v>
      </c>
      <c r="AY462" s="251" t="s">
        <v>124</v>
      </c>
    </row>
    <row r="463" s="14" customFormat="1">
      <c r="A463" s="14"/>
      <c r="B463" s="262"/>
      <c r="C463" s="263"/>
      <c r="D463" s="223" t="s">
        <v>253</v>
      </c>
      <c r="E463" s="264" t="s">
        <v>1</v>
      </c>
      <c r="F463" s="265" t="s">
        <v>322</v>
      </c>
      <c r="G463" s="263"/>
      <c r="H463" s="266">
        <v>5.7000000000000002</v>
      </c>
      <c r="I463" s="267"/>
      <c r="J463" s="263"/>
      <c r="K463" s="263"/>
      <c r="L463" s="268"/>
      <c r="M463" s="269"/>
      <c r="N463" s="270"/>
      <c r="O463" s="270"/>
      <c r="P463" s="270"/>
      <c r="Q463" s="270"/>
      <c r="R463" s="270"/>
      <c r="S463" s="270"/>
      <c r="T463" s="27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2" t="s">
        <v>253</v>
      </c>
      <c r="AU463" s="272" t="s">
        <v>86</v>
      </c>
      <c r="AV463" s="14" t="s">
        <v>142</v>
      </c>
      <c r="AW463" s="14" t="s">
        <v>33</v>
      </c>
      <c r="AX463" s="14" t="s">
        <v>84</v>
      </c>
      <c r="AY463" s="272" t="s">
        <v>124</v>
      </c>
    </row>
    <row r="464" s="2" customFormat="1" ht="21.75" customHeight="1">
      <c r="A464" s="38"/>
      <c r="B464" s="39"/>
      <c r="C464" s="252" t="s">
        <v>936</v>
      </c>
      <c r="D464" s="252" t="s">
        <v>302</v>
      </c>
      <c r="E464" s="253" t="s">
        <v>937</v>
      </c>
      <c r="F464" s="254" t="s">
        <v>938</v>
      </c>
      <c r="G464" s="255" t="s">
        <v>1</v>
      </c>
      <c r="H464" s="256">
        <v>5.7000000000000002</v>
      </c>
      <c r="I464" s="257"/>
      <c r="J464" s="258">
        <f>ROUND(I464*H464,2)</f>
        <v>0</v>
      </c>
      <c r="K464" s="254" t="s">
        <v>455</v>
      </c>
      <c r="L464" s="259"/>
      <c r="M464" s="260" t="s">
        <v>1</v>
      </c>
      <c r="N464" s="261" t="s">
        <v>41</v>
      </c>
      <c r="O464" s="91"/>
      <c r="P464" s="219">
        <f>O464*H464</f>
        <v>0</v>
      </c>
      <c r="Q464" s="219">
        <v>0</v>
      </c>
      <c r="R464" s="219">
        <f>Q464*H464</f>
        <v>0</v>
      </c>
      <c r="S464" s="219">
        <v>0</v>
      </c>
      <c r="T464" s="22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1" t="s">
        <v>161</v>
      </c>
      <c r="AT464" s="221" t="s">
        <v>302</v>
      </c>
      <c r="AU464" s="221" t="s">
        <v>86</v>
      </c>
      <c r="AY464" s="17" t="s">
        <v>124</v>
      </c>
      <c r="BE464" s="222">
        <f>IF(N464="základní",J464,0)</f>
        <v>0</v>
      </c>
      <c r="BF464" s="222">
        <f>IF(N464="snížená",J464,0)</f>
        <v>0</v>
      </c>
      <c r="BG464" s="222">
        <f>IF(N464="zákl. přenesená",J464,0)</f>
        <v>0</v>
      </c>
      <c r="BH464" s="222">
        <f>IF(N464="sníž. přenesená",J464,0)</f>
        <v>0</v>
      </c>
      <c r="BI464" s="222">
        <f>IF(N464="nulová",J464,0)</f>
        <v>0</v>
      </c>
      <c r="BJ464" s="17" t="s">
        <v>84</v>
      </c>
      <c r="BK464" s="222">
        <f>ROUND(I464*H464,2)</f>
        <v>0</v>
      </c>
      <c r="BL464" s="17" t="s">
        <v>142</v>
      </c>
      <c r="BM464" s="221" t="s">
        <v>939</v>
      </c>
    </row>
    <row r="465" s="2" customFormat="1" ht="16.5" customHeight="1">
      <c r="A465" s="38"/>
      <c r="B465" s="39"/>
      <c r="C465" s="210" t="s">
        <v>940</v>
      </c>
      <c r="D465" s="210" t="s">
        <v>125</v>
      </c>
      <c r="E465" s="211" t="s">
        <v>941</v>
      </c>
      <c r="F465" s="212" t="s">
        <v>942</v>
      </c>
      <c r="G465" s="213" t="s">
        <v>174</v>
      </c>
      <c r="H465" s="214">
        <v>1</v>
      </c>
      <c r="I465" s="215"/>
      <c r="J465" s="216">
        <f>ROUND(I465*H465,2)</f>
        <v>0</v>
      </c>
      <c r="K465" s="212" t="s">
        <v>455</v>
      </c>
      <c r="L465" s="44"/>
      <c r="M465" s="217" t="s">
        <v>1</v>
      </c>
      <c r="N465" s="218" t="s">
        <v>41</v>
      </c>
      <c r="O465" s="91"/>
      <c r="P465" s="219">
        <f>O465*H465</f>
        <v>0</v>
      </c>
      <c r="Q465" s="219">
        <v>0.081119999999999998</v>
      </c>
      <c r="R465" s="219">
        <f>Q465*H465</f>
        <v>0.081119999999999998</v>
      </c>
      <c r="S465" s="219">
        <v>0</v>
      </c>
      <c r="T465" s="220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1" t="s">
        <v>142</v>
      </c>
      <c r="AT465" s="221" t="s">
        <v>125</v>
      </c>
      <c r="AU465" s="221" t="s">
        <v>86</v>
      </c>
      <c r="AY465" s="17" t="s">
        <v>124</v>
      </c>
      <c r="BE465" s="222">
        <f>IF(N465="základní",J465,0)</f>
        <v>0</v>
      </c>
      <c r="BF465" s="222">
        <f>IF(N465="snížená",J465,0)</f>
        <v>0</v>
      </c>
      <c r="BG465" s="222">
        <f>IF(N465="zákl. přenesená",J465,0)</f>
        <v>0</v>
      </c>
      <c r="BH465" s="222">
        <f>IF(N465="sníž. přenesená",J465,0)</f>
        <v>0</v>
      </c>
      <c r="BI465" s="222">
        <f>IF(N465="nulová",J465,0)</f>
        <v>0</v>
      </c>
      <c r="BJ465" s="17" t="s">
        <v>84</v>
      </c>
      <c r="BK465" s="222">
        <f>ROUND(I465*H465,2)</f>
        <v>0</v>
      </c>
      <c r="BL465" s="17" t="s">
        <v>142</v>
      </c>
      <c r="BM465" s="221" t="s">
        <v>943</v>
      </c>
    </row>
    <row r="466" s="15" customFormat="1">
      <c r="A466" s="15"/>
      <c r="B466" s="278"/>
      <c r="C466" s="279"/>
      <c r="D466" s="223" t="s">
        <v>253</v>
      </c>
      <c r="E466" s="280" t="s">
        <v>1</v>
      </c>
      <c r="F466" s="281" t="s">
        <v>944</v>
      </c>
      <c r="G466" s="279"/>
      <c r="H466" s="280" t="s">
        <v>1</v>
      </c>
      <c r="I466" s="282"/>
      <c r="J466" s="279"/>
      <c r="K466" s="279"/>
      <c r="L466" s="283"/>
      <c r="M466" s="284"/>
      <c r="N466" s="285"/>
      <c r="O466" s="285"/>
      <c r="P466" s="285"/>
      <c r="Q466" s="285"/>
      <c r="R466" s="285"/>
      <c r="S466" s="285"/>
      <c r="T466" s="286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87" t="s">
        <v>253</v>
      </c>
      <c r="AU466" s="287" t="s">
        <v>86</v>
      </c>
      <c r="AV466" s="15" t="s">
        <v>84</v>
      </c>
      <c r="AW466" s="15" t="s">
        <v>33</v>
      </c>
      <c r="AX466" s="15" t="s">
        <v>76</v>
      </c>
      <c r="AY466" s="287" t="s">
        <v>124</v>
      </c>
    </row>
    <row r="467" s="13" customFormat="1">
      <c r="A467" s="13"/>
      <c r="B467" s="241"/>
      <c r="C467" s="242"/>
      <c r="D467" s="223" t="s">
        <v>253</v>
      </c>
      <c r="E467" s="243" t="s">
        <v>1</v>
      </c>
      <c r="F467" s="244" t="s">
        <v>84</v>
      </c>
      <c r="G467" s="242"/>
      <c r="H467" s="245">
        <v>1</v>
      </c>
      <c r="I467" s="246"/>
      <c r="J467" s="242"/>
      <c r="K467" s="242"/>
      <c r="L467" s="247"/>
      <c r="M467" s="248"/>
      <c r="N467" s="249"/>
      <c r="O467" s="249"/>
      <c r="P467" s="249"/>
      <c r="Q467" s="249"/>
      <c r="R467" s="249"/>
      <c r="S467" s="249"/>
      <c r="T467" s="25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1" t="s">
        <v>253</v>
      </c>
      <c r="AU467" s="251" t="s">
        <v>86</v>
      </c>
      <c r="AV467" s="13" t="s">
        <v>86</v>
      </c>
      <c r="AW467" s="13" t="s">
        <v>33</v>
      </c>
      <c r="AX467" s="13" t="s">
        <v>84</v>
      </c>
      <c r="AY467" s="251" t="s">
        <v>124</v>
      </c>
    </row>
    <row r="468" s="2" customFormat="1" ht="16.5" customHeight="1">
      <c r="A468" s="38"/>
      <c r="B468" s="39"/>
      <c r="C468" s="210" t="s">
        <v>945</v>
      </c>
      <c r="D468" s="210" t="s">
        <v>125</v>
      </c>
      <c r="E468" s="211" t="s">
        <v>946</v>
      </c>
      <c r="F468" s="212" t="s">
        <v>947</v>
      </c>
      <c r="G468" s="213" t="s">
        <v>174</v>
      </c>
      <c r="H468" s="214">
        <v>4</v>
      </c>
      <c r="I468" s="215"/>
      <c r="J468" s="216">
        <f>ROUND(I468*H468,2)</f>
        <v>0</v>
      </c>
      <c r="K468" s="212" t="s">
        <v>251</v>
      </c>
      <c r="L468" s="44"/>
      <c r="M468" s="217" t="s">
        <v>1</v>
      </c>
      <c r="N468" s="218" t="s">
        <v>41</v>
      </c>
      <c r="O468" s="91"/>
      <c r="P468" s="219">
        <f>O468*H468</f>
        <v>0</v>
      </c>
      <c r="Q468" s="219">
        <v>0.081119999999999998</v>
      </c>
      <c r="R468" s="219">
        <f>Q468*H468</f>
        <v>0.32447999999999999</v>
      </c>
      <c r="S468" s="219">
        <v>0</v>
      </c>
      <c r="T468" s="220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1" t="s">
        <v>142</v>
      </c>
      <c r="AT468" s="221" t="s">
        <v>125</v>
      </c>
      <c r="AU468" s="221" t="s">
        <v>86</v>
      </c>
      <c r="AY468" s="17" t="s">
        <v>124</v>
      </c>
      <c r="BE468" s="222">
        <f>IF(N468="základní",J468,0)</f>
        <v>0</v>
      </c>
      <c r="BF468" s="222">
        <f>IF(N468="snížená",J468,0)</f>
        <v>0</v>
      </c>
      <c r="BG468" s="222">
        <f>IF(N468="zákl. přenesená",J468,0)</f>
        <v>0</v>
      </c>
      <c r="BH468" s="222">
        <f>IF(N468="sníž. přenesená",J468,0)</f>
        <v>0</v>
      </c>
      <c r="BI468" s="222">
        <f>IF(N468="nulová",J468,0)</f>
        <v>0</v>
      </c>
      <c r="BJ468" s="17" t="s">
        <v>84</v>
      </c>
      <c r="BK468" s="222">
        <f>ROUND(I468*H468,2)</f>
        <v>0</v>
      </c>
      <c r="BL468" s="17" t="s">
        <v>142</v>
      </c>
      <c r="BM468" s="221" t="s">
        <v>948</v>
      </c>
    </row>
    <row r="469" s="15" customFormat="1">
      <c r="A469" s="15"/>
      <c r="B469" s="278"/>
      <c r="C469" s="279"/>
      <c r="D469" s="223" t="s">
        <v>253</v>
      </c>
      <c r="E469" s="280" t="s">
        <v>1</v>
      </c>
      <c r="F469" s="281" t="s">
        <v>949</v>
      </c>
      <c r="G469" s="279"/>
      <c r="H469" s="280" t="s">
        <v>1</v>
      </c>
      <c r="I469" s="282"/>
      <c r="J469" s="279"/>
      <c r="K469" s="279"/>
      <c r="L469" s="283"/>
      <c r="M469" s="284"/>
      <c r="N469" s="285"/>
      <c r="O469" s="285"/>
      <c r="P469" s="285"/>
      <c r="Q469" s="285"/>
      <c r="R469" s="285"/>
      <c r="S469" s="285"/>
      <c r="T469" s="286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87" t="s">
        <v>253</v>
      </c>
      <c r="AU469" s="287" t="s">
        <v>86</v>
      </c>
      <c r="AV469" s="15" t="s">
        <v>84</v>
      </c>
      <c r="AW469" s="15" t="s">
        <v>33</v>
      </c>
      <c r="AX469" s="15" t="s">
        <v>76</v>
      </c>
      <c r="AY469" s="287" t="s">
        <v>124</v>
      </c>
    </row>
    <row r="470" s="13" customFormat="1">
      <c r="A470" s="13"/>
      <c r="B470" s="241"/>
      <c r="C470" s="242"/>
      <c r="D470" s="223" t="s">
        <v>253</v>
      </c>
      <c r="E470" s="243" t="s">
        <v>1</v>
      </c>
      <c r="F470" s="244" t="s">
        <v>950</v>
      </c>
      <c r="G470" s="242"/>
      <c r="H470" s="245">
        <v>2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1" t="s">
        <v>253</v>
      </c>
      <c r="AU470" s="251" t="s">
        <v>86</v>
      </c>
      <c r="AV470" s="13" t="s">
        <v>86</v>
      </c>
      <c r="AW470" s="13" t="s">
        <v>33</v>
      </c>
      <c r="AX470" s="13" t="s">
        <v>76</v>
      </c>
      <c r="AY470" s="251" t="s">
        <v>124</v>
      </c>
    </row>
    <row r="471" s="13" customFormat="1">
      <c r="A471" s="13"/>
      <c r="B471" s="241"/>
      <c r="C471" s="242"/>
      <c r="D471" s="223" t="s">
        <v>253</v>
      </c>
      <c r="E471" s="243" t="s">
        <v>1</v>
      </c>
      <c r="F471" s="244" t="s">
        <v>951</v>
      </c>
      <c r="G471" s="242"/>
      <c r="H471" s="245">
        <v>2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1" t="s">
        <v>253</v>
      </c>
      <c r="AU471" s="251" t="s">
        <v>86</v>
      </c>
      <c r="AV471" s="13" t="s">
        <v>86</v>
      </c>
      <c r="AW471" s="13" t="s">
        <v>33</v>
      </c>
      <c r="AX471" s="13" t="s">
        <v>76</v>
      </c>
      <c r="AY471" s="251" t="s">
        <v>124</v>
      </c>
    </row>
    <row r="472" s="14" customFormat="1">
      <c r="A472" s="14"/>
      <c r="B472" s="262"/>
      <c r="C472" s="263"/>
      <c r="D472" s="223" t="s">
        <v>253</v>
      </c>
      <c r="E472" s="264" t="s">
        <v>1</v>
      </c>
      <c r="F472" s="265" t="s">
        <v>322</v>
      </c>
      <c r="G472" s="263"/>
      <c r="H472" s="266">
        <v>4</v>
      </c>
      <c r="I472" s="267"/>
      <c r="J472" s="263"/>
      <c r="K472" s="263"/>
      <c r="L472" s="268"/>
      <c r="M472" s="269"/>
      <c r="N472" s="270"/>
      <c r="O472" s="270"/>
      <c r="P472" s="270"/>
      <c r="Q472" s="270"/>
      <c r="R472" s="270"/>
      <c r="S472" s="270"/>
      <c r="T472" s="27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2" t="s">
        <v>253</v>
      </c>
      <c r="AU472" s="272" t="s">
        <v>86</v>
      </c>
      <c r="AV472" s="14" t="s">
        <v>142</v>
      </c>
      <c r="AW472" s="14" t="s">
        <v>33</v>
      </c>
      <c r="AX472" s="14" t="s">
        <v>84</v>
      </c>
      <c r="AY472" s="272" t="s">
        <v>124</v>
      </c>
    </row>
    <row r="473" s="2" customFormat="1" ht="33" customHeight="1">
      <c r="A473" s="38"/>
      <c r="B473" s="39"/>
      <c r="C473" s="210" t="s">
        <v>952</v>
      </c>
      <c r="D473" s="210" t="s">
        <v>125</v>
      </c>
      <c r="E473" s="211" t="s">
        <v>953</v>
      </c>
      <c r="F473" s="212" t="s">
        <v>954</v>
      </c>
      <c r="G473" s="213" t="s">
        <v>333</v>
      </c>
      <c r="H473" s="214">
        <v>19.611999999999998</v>
      </c>
      <c r="I473" s="215"/>
      <c r="J473" s="216">
        <f>ROUND(I473*H473,2)</f>
        <v>0</v>
      </c>
      <c r="K473" s="212" t="s">
        <v>251</v>
      </c>
      <c r="L473" s="44"/>
      <c r="M473" s="217" t="s">
        <v>1</v>
      </c>
      <c r="N473" s="218" t="s">
        <v>41</v>
      </c>
      <c r="O473" s="91"/>
      <c r="P473" s="219">
        <f>O473*H473</f>
        <v>0</v>
      </c>
      <c r="Q473" s="219">
        <v>0.12949959999999999</v>
      </c>
      <c r="R473" s="219">
        <f>Q473*H473</f>
        <v>2.5397461551999996</v>
      </c>
      <c r="S473" s="219">
        <v>0</v>
      </c>
      <c r="T473" s="220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1" t="s">
        <v>142</v>
      </c>
      <c r="AT473" s="221" t="s">
        <v>125</v>
      </c>
      <c r="AU473" s="221" t="s">
        <v>86</v>
      </c>
      <c r="AY473" s="17" t="s">
        <v>124</v>
      </c>
      <c r="BE473" s="222">
        <f>IF(N473="základní",J473,0)</f>
        <v>0</v>
      </c>
      <c r="BF473" s="222">
        <f>IF(N473="snížená",J473,0)</f>
        <v>0</v>
      </c>
      <c r="BG473" s="222">
        <f>IF(N473="zákl. přenesená",J473,0)</f>
        <v>0</v>
      </c>
      <c r="BH473" s="222">
        <f>IF(N473="sníž. přenesená",J473,0)</f>
        <v>0</v>
      </c>
      <c r="BI473" s="222">
        <f>IF(N473="nulová",J473,0)</f>
        <v>0</v>
      </c>
      <c r="BJ473" s="17" t="s">
        <v>84</v>
      </c>
      <c r="BK473" s="222">
        <f>ROUND(I473*H473,2)</f>
        <v>0</v>
      </c>
      <c r="BL473" s="17" t="s">
        <v>142</v>
      </c>
      <c r="BM473" s="221" t="s">
        <v>955</v>
      </c>
    </row>
    <row r="474" s="15" customFormat="1">
      <c r="A474" s="15"/>
      <c r="B474" s="278"/>
      <c r="C474" s="279"/>
      <c r="D474" s="223" t="s">
        <v>253</v>
      </c>
      <c r="E474" s="280" t="s">
        <v>1</v>
      </c>
      <c r="F474" s="281" t="s">
        <v>956</v>
      </c>
      <c r="G474" s="279"/>
      <c r="H474" s="280" t="s">
        <v>1</v>
      </c>
      <c r="I474" s="282"/>
      <c r="J474" s="279"/>
      <c r="K474" s="279"/>
      <c r="L474" s="283"/>
      <c r="M474" s="284"/>
      <c r="N474" s="285"/>
      <c r="O474" s="285"/>
      <c r="P474" s="285"/>
      <c r="Q474" s="285"/>
      <c r="R474" s="285"/>
      <c r="S474" s="285"/>
      <c r="T474" s="28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87" t="s">
        <v>253</v>
      </c>
      <c r="AU474" s="287" t="s">
        <v>86</v>
      </c>
      <c r="AV474" s="15" t="s">
        <v>84</v>
      </c>
      <c r="AW474" s="15" t="s">
        <v>33</v>
      </c>
      <c r="AX474" s="15" t="s">
        <v>76</v>
      </c>
      <c r="AY474" s="287" t="s">
        <v>124</v>
      </c>
    </row>
    <row r="475" s="13" customFormat="1">
      <c r="A475" s="13"/>
      <c r="B475" s="241"/>
      <c r="C475" s="242"/>
      <c r="D475" s="223" t="s">
        <v>253</v>
      </c>
      <c r="E475" s="243" t="s">
        <v>1</v>
      </c>
      <c r="F475" s="244" t="s">
        <v>957</v>
      </c>
      <c r="G475" s="242"/>
      <c r="H475" s="245">
        <v>3</v>
      </c>
      <c r="I475" s="246"/>
      <c r="J475" s="242"/>
      <c r="K475" s="242"/>
      <c r="L475" s="247"/>
      <c r="M475" s="248"/>
      <c r="N475" s="249"/>
      <c r="O475" s="249"/>
      <c r="P475" s="249"/>
      <c r="Q475" s="249"/>
      <c r="R475" s="249"/>
      <c r="S475" s="249"/>
      <c r="T475" s="25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1" t="s">
        <v>253</v>
      </c>
      <c r="AU475" s="251" t="s">
        <v>86</v>
      </c>
      <c r="AV475" s="13" t="s">
        <v>86</v>
      </c>
      <c r="AW475" s="13" t="s">
        <v>33</v>
      </c>
      <c r="AX475" s="13" t="s">
        <v>76</v>
      </c>
      <c r="AY475" s="251" t="s">
        <v>124</v>
      </c>
    </row>
    <row r="476" s="13" customFormat="1">
      <c r="A476" s="13"/>
      <c r="B476" s="241"/>
      <c r="C476" s="242"/>
      <c r="D476" s="223" t="s">
        <v>253</v>
      </c>
      <c r="E476" s="243" t="s">
        <v>1</v>
      </c>
      <c r="F476" s="244" t="s">
        <v>958</v>
      </c>
      <c r="G476" s="242"/>
      <c r="H476" s="245">
        <v>16.611999999999998</v>
      </c>
      <c r="I476" s="246"/>
      <c r="J476" s="242"/>
      <c r="K476" s="242"/>
      <c r="L476" s="247"/>
      <c r="M476" s="248"/>
      <c r="N476" s="249"/>
      <c r="O476" s="249"/>
      <c r="P476" s="249"/>
      <c r="Q476" s="249"/>
      <c r="R476" s="249"/>
      <c r="S476" s="249"/>
      <c r="T476" s="25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1" t="s">
        <v>253</v>
      </c>
      <c r="AU476" s="251" t="s">
        <v>86</v>
      </c>
      <c r="AV476" s="13" t="s">
        <v>86</v>
      </c>
      <c r="AW476" s="13" t="s">
        <v>33</v>
      </c>
      <c r="AX476" s="13" t="s">
        <v>76</v>
      </c>
      <c r="AY476" s="251" t="s">
        <v>124</v>
      </c>
    </row>
    <row r="477" s="14" customFormat="1">
      <c r="A477" s="14"/>
      <c r="B477" s="262"/>
      <c r="C477" s="263"/>
      <c r="D477" s="223" t="s">
        <v>253</v>
      </c>
      <c r="E477" s="264" t="s">
        <v>1</v>
      </c>
      <c r="F477" s="265" t="s">
        <v>322</v>
      </c>
      <c r="G477" s="263"/>
      <c r="H477" s="266">
        <v>19.611999999999998</v>
      </c>
      <c r="I477" s="267"/>
      <c r="J477" s="263"/>
      <c r="K477" s="263"/>
      <c r="L477" s="268"/>
      <c r="M477" s="269"/>
      <c r="N477" s="270"/>
      <c r="O477" s="270"/>
      <c r="P477" s="270"/>
      <c r="Q477" s="270"/>
      <c r="R477" s="270"/>
      <c r="S477" s="270"/>
      <c r="T477" s="27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2" t="s">
        <v>253</v>
      </c>
      <c r="AU477" s="272" t="s">
        <v>86</v>
      </c>
      <c r="AV477" s="14" t="s">
        <v>142</v>
      </c>
      <c r="AW477" s="14" t="s">
        <v>33</v>
      </c>
      <c r="AX477" s="14" t="s">
        <v>84</v>
      </c>
      <c r="AY477" s="272" t="s">
        <v>124</v>
      </c>
    </row>
    <row r="478" s="2" customFormat="1" ht="16.5" customHeight="1">
      <c r="A478" s="38"/>
      <c r="B478" s="39"/>
      <c r="C478" s="252" t="s">
        <v>959</v>
      </c>
      <c r="D478" s="252" t="s">
        <v>302</v>
      </c>
      <c r="E478" s="253" t="s">
        <v>960</v>
      </c>
      <c r="F478" s="254" t="s">
        <v>961</v>
      </c>
      <c r="G478" s="255" t="s">
        <v>333</v>
      </c>
      <c r="H478" s="256">
        <v>19.611999999999998</v>
      </c>
      <c r="I478" s="257"/>
      <c r="J478" s="258">
        <f>ROUND(I478*H478,2)</f>
        <v>0</v>
      </c>
      <c r="K478" s="254" t="s">
        <v>251</v>
      </c>
      <c r="L478" s="259"/>
      <c r="M478" s="260" t="s">
        <v>1</v>
      </c>
      <c r="N478" s="261" t="s">
        <v>41</v>
      </c>
      <c r="O478" s="91"/>
      <c r="P478" s="219">
        <f>O478*H478</f>
        <v>0</v>
      </c>
      <c r="Q478" s="219">
        <v>0.056120000000000003</v>
      </c>
      <c r="R478" s="219">
        <f>Q478*H478</f>
        <v>1.10062544</v>
      </c>
      <c r="S478" s="219">
        <v>0</v>
      </c>
      <c r="T478" s="220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1" t="s">
        <v>161</v>
      </c>
      <c r="AT478" s="221" t="s">
        <v>302</v>
      </c>
      <c r="AU478" s="221" t="s">
        <v>86</v>
      </c>
      <c r="AY478" s="17" t="s">
        <v>124</v>
      </c>
      <c r="BE478" s="222">
        <f>IF(N478="základní",J478,0)</f>
        <v>0</v>
      </c>
      <c r="BF478" s="222">
        <f>IF(N478="snížená",J478,0)</f>
        <v>0</v>
      </c>
      <c r="BG478" s="222">
        <f>IF(N478="zákl. přenesená",J478,0)</f>
        <v>0</v>
      </c>
      <c r="BH478" s="222">
        <f>IF(N478="sníž. přenesená",J478,0)</f>
        <v>0</v>
      </c>
      <c r="BI478" s="222">
        <f>IF(N478="nulová",J478,0)</f>
        <v>0</v>
      </c>
      <c r="BJ478" s="17" t="s">
        <v>84</v>
      </c>
      <c r="BK478" s="222">
        <f>ROUND(I478*H478,2)</f>
        <v>0</v>
      </c>
      <c r="BL478" s="17" t="s">
        <v>142</v>
      </c>
      <c r="BM478" s="221" t="s">
        <v>962</v>
      </c>
    </row>
    <row r="479" s="2" customFormat="1" ht="24.15" customHeight="1">
      <c r="A479" s="38"/>
      <c r="B479" s="39"/>
      <c r="C479" s="210" t="s">
        <v>963</v>
      </c>
      <c r="D479" s="210" t="s">
        <v>125</v>
      </c>
      <c r="E479" s="211" t="s">
        <v>964</v>
      </c>
      <c r="F479" s="212" t="s">
        <v>965</v>
      </c>
      <c r="G479" s="213" t="s">
        <v>250</v>
      </c>
      <c r="H479" s="214">
        <v>30.100000000000001</v>
      </c>
      <c r="I479" s="215"/>
      <c r="J479" s="216">
        <f>ROUND(I479*H479,2)</f>
        <v>0</v>
      </c>
      <c r="K479" s="212" t="s">
        <v>251</v>
      </c>
      <c r="L479" s="44"/>
      <c r="M479" s="217" t="s">
        <v>1</v>
      </c>
      <c r="N479" s="218" t="s">
        <v>41</v>
      </c>
      <c r="O479" s="91"/>
      <c r="P479" s="219">
        <f>O479*H479</f>
        <v>0</v>
      </c>
      <c r="Q479" s="219">
        <v>0.0010175</v>
      </c>
      <c r="R479" s="219">
        <f>Q479*H479</f>
        <v>0.030626750000000001</v>
      </c>
      <c r="S479" s="219">
        <v>0</v>
      </c>
      <c r="T479" s="220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1" t="s">
        <v>142</v>
      </c>
      <c r="AT479" s="221" t="s">
        <v>125</v>
      </c>
      <c r="AU479" s="221" t="s">
        <v>86</v>
      </c>
      <c r="AY479" s="17" t="s">
        <v>124</v>
      </c>
      <c r="BE479" s="222">
        <f>IF(N479="základní",J479,0)</f>
        <v>0</v>
      </c>
      <c r="BF479" s="222">
        <f>IF(N479="snížená",J479,0)</f>
        <v>0</v>
      </c>
      <c r="BG479" s="222">
        <f>IF(N479="zákl. přenesená",J479,0)</f>
        <v>0</v>
      </c>
      <c r="BH479" s="222">
        <f>IF(N479="sníž. přenesená",J479,0)</f>
        <v>0</v>
      </c>
      <c r="BI479" s="222">
        <f>IF(N479="nulová",J479,0)</f>
        <v>0</v>
      </c>
      <c r="BJ479" s="17" t="s">
        <v>84</v>
      </c>
      <c r="BK479" s="222">
        <f>ROUND(I479*H479,2)</f>
        <v>0</v>
      </c>
      <c r="BL479" s="17" t="s">
        <v>142</v>
      </c>
      <c r="BM479" s="221" t="s">
        <v>966</v>
      </c>
    </row>
    <row r="480" s="15" customFormat="1">
      <c r="A480" s="15"/>
      <c r="B480" s="278"/>
      <c r="C480" s="279"/>
      <c r="D480" s="223" t="s">
        <v>253</v>
      </c>
      <c r="E480" s="280" t="s">
        <v>1</v>
      </c>
      <c r="F480" s="281" t="s">
        <v>967</v>
      </c>
      <c r="G480" s="279"/>
      <c r="H480" s="280" t="s">
        <v>1</v>
      </c>
      <c r="I480" s="282"/>
      <c r="J480" s="279"/>
      <c r="K480" s="279"/>
      <c r="L480" s="283"/>
      <c r="M480" s="284"/>
      <c r="N480" s="285"/>
      <c r="O480" s="285"/>
      <c r="P480" s="285"/>
      <c r="Q480" s="285"/>
      <c r="R480" s="285"/>
      <c r="S480" s="285"/>
      <c r="T480" s="286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87" t="s">
        <v>253</v>
      </c>
      <c r="AU480" s="287" t="s">
        <v>86</v>
      </c>
      <c r="AV480" s="15" t="s">
        <v>84</v>
      </c>
      <c r="AW480" s="15" t="s">
        <v>33</v>
      </c>
      <c r="AX480" s="15" t="s">
        <v>76</v>
      </c>
      <c r="AY480" s="287" t="s">
        <v>124</v>
      </c>
    </row>
    <row r="481" s="13" customFormat="1">
      <c r="A481" s="13"/>
      <c r="B481" s="241"/>
      <c r="C481" s="242"/>
      <c r="D481" s="223" t="s">
        <v>253</v>
      </c>
      <c r="E481" s="243" t="s">
        <v>1</v>
      </c>
      <c r="F481" s="244" t="s">
        <v>968</v>
      </c>
      <c r="G481" s="242"/>
      <c r="H481" s="245">
        <v>30.100000000000001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1" t="s">
        <v>253</v>
      </c>
      <c r="AU481" s="251" t="s">
        <v>86</v>
      </c>
      <c r="AV481" s="13" t="s">
        <v>86</v>
      </c>
      <c r="AW481" s="13" t="s">
        <v>33</v>
      </c>
      <c r="AX481" s="13" t="s">
        <v>76</v>
      </c>
      <c r="AY481" s="251" t="s">
        <v>124</v>
      </c>
    </row>
    <row r="482" s="14" customFormat="1">
      <c r="A482" s="14"/>
      <c r="B482" s="262"/>
      <c r="C482" s="263"/>
      <c r="D482" s="223" t="s">
        <v>253</v>
      </c>
      <c r="E482" s="264" t="s">
        <v>1</v>
      </c>
      <c r="F482" s="265" t="s">
        <v>322</v>
      </c>
      <c r="G482" s="263"/>
      <c r="H482" s="266">
        <v>30.100000000000001</v>
      </c>
      <c r="I482" s="267"/>
      <c r="J482" s="263"/>
      <c r="K482" s="263"/>
      <c r="L482" s="268"/>
      <c r="M482" s="269"/>
      <c r="N482" s="270"/>
      <c r="O482" s="270"/>
      <c r="P482" s="270"/>
      <c r="Q482" s="270"/>
      <c r="R482" s="270"/>
      <c r="S482" s="270"/>
      <c r="T482" s="27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2" t="s">
        <v>253</v>
      </c>
      <c r="AU482" s="272" t="s">
        <v>86</v>
      </c>
      <c r="AV482" s="14" t="s">
        <v>142</v>
      </c>
      <c r="AW482" s="14" t="s">
        <v>33</v>
      </c>
      <c r="AX482" s="14" t="s">
        <v>84</v>
      </c>
      <c r="AY482" s="272" t="s">
        <v>124</v>
      </c>
    </row>
    <row r="483" s="2" customFormat="1" ht="24.15" customHeight="1">
      <c r="A483" s="38"/>
      <c r="B483" s="39"/>
      <c r="C483" s="210" t="s">
        <v>969</v>
      </c>
      <c r="D483" s="210" t="s">
        <v>125</v>
      </c>
      <c r="E483" s="211" t="s">
        <v>970</v>
      </c>
      <c r="F483" s="212" t="s">
        <v>971</v>
      </c>
      <c r="G483" s="213" t="s">
        <v>250</v>
      </c>
      <c r="H483" s="214">
        <v>1.7849999999999999</v>
      </c>
      <c r="I483" s="215"/>
      <c r="J483" s="216">
        <f>ROUND(I483*H483,2)</f>
        <v>0</v>
      </c>
      <c r="K483" s="212" t="s">
        <v>251</v>
      </c>
      <c r="L483" s="44"/>
      <c r="M483" s="217" t="s">
        <v>1</v>
      </c>
      <c r="N483" s="218" t="s">
        <v>41</v>
      </c>
      <c r="O483" s="91"/>
      <c r="P483" s="219">
        <f>O483*H483</f>
        <v>0</v>
      </c>
      <c r="Q483" s="219">
        <v>0.00063000000000000003</v>
      </c>
      <c r="R483" s="219">
        <f>Q483*H483</f>
        <v>0.00112455</v>
      </c>
      <c r="S483" s="219">
        <v>0</v>
      </c>
      <c r="T483" s="220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1" t="s">
        <v>142</v>
      </c>
      <c r="AT483" s="221" t="s">
        <v>125</v>
      </c>
      <c r="AU483" s="221" t="s">
        <v>86</v>
      </c>
      <c r="AY483" s="17" t="s">
        <v>124</v>
      </c>
      <c r="BE483" s="222">
        <f>IF(N483="základní",J483,0)</f>
        <v>0</v>
      </c>
      <c r="BF483" s="222">
        <f>IF(N483="snížená",J483,0)</f>
        <v>0</v>
      </c>
      <c r="BG483" s="222">
        <f>IF(N483="zákl. přenesená",J483,0)</f>
        <v>0</v>
      </c>
      <c r="BH483" s="222">
        <f>IF(N483="sníž. přenesená",J483,0)</f>
        <v>0</v>
      </c>
      <c r="BI483" s="222">
        <f>IF(N483="nulová",J483,0)</f>
        <v>0</v>
      </c>
      <c r="BJ483" s="17" t="s">
        <v>84</v>
      </c>
      <c r="BK483" s="222">
        <f>ROUND(I483*H483,2)</f>
        <v>0</v>
      </c>
      <c r="BL483" s="17" t="s">
        <v>142</v>
      </c>
      <c r="BM483" s="221" t="s">
        <v>972</v>
      </c>
    </row>
    <row r="484" s="15" customFormat="1">
      <c r="A484" s="15"/>
      <c r="B484" s="278"/>
      <c r="C484" s="279"/>
      <c r="D484" s="223" t="s">
        <v>253</v>
      </c>
      <c r="E484" s="280" t="s">
        <v>1</v>
      </c>
      <c r="F484" s="281" t="s">
        <v>973</v>
      </c>
      <c r="G484" s="279"/>
      <c r="H484" s="280" t="s">
        <v>1</v>
      </c>
      <c r="I484" s="282"/>
      <c r="J484" s="279"/>
      <c r="K484" s="279"/>
      <c r="L484" s="283"/>
      <c r="M484" s="284"/>
      <c r="N484" s="285"/>
      <c r="O484" s="285"/>
      <c r="P484" s="285"/>
      <c r="Q484" s="285"/>
      <c r="R484" s="285"/>
      <c r="S484" s="285"/>
      <c r="T484" s="286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87" t="s">
        <v>253</v>
      </c>
      <c r="AU484" s="287" t="s">
        <v>86</v>
      </c>
      <c r="AV484" s="15" t="s">
        <v>84</v>
      </c>
      <c r="AW484" s="15" t="s">
        <v>33</v>
      </c>
      <c r="AX484" s="15" t="s">
        <v>76</v>
      </c>
      <c r="AY484" s="287" t="s">
        <v>124</v>
      </c>
    </row>
    <row r="485" s="13" customFormat="1">
      <c r="A485" s="13"/>
      <c r="B485" s="241"/>
      <c r="C485" s="242"/>
      <c r="D485" s="223" t="s">
        <v>253</v>
      </c>
      <c r="E485" s="243" t="s">
        <v>1</v>
      </c>
      <c r="F485" s="244" t="s">
        <v>974</v>
      </c>
      <c r="G485" s="242"/>
      <c r="H485" s="245">
        <v>1.7849999999999999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1" t="s">
        <v>253</v>
      </c>
      <c r="AU485" s="251" t="s">
        <v>86</v>
      </c>
      <c r="AV485" s="13" t="s">
        <v>86</v>
      </c>
      <c r="AW485" s="13" t="s">
        <v>33</v>
      </c>
      <c r="AX485" s="13" t="s">
        <v>76</v>
      </c>
      <c r="AY485" s="251" t="s">
        <v>124</v>
      </c>
    </row>
    <row r="486" s="14" customFormat="1">
      <c r="A486" s="14"/>
      <c r="B486" s="262"/>
      <c r="C486" s="263"/>
      <c r="D486" s="223" t="s">
        <v>253</v>
      </c>
      <c r="E486" s="264" t="s">
        <v>1</v>
      </c>
      <c r="F486" s="265" t="s">
        <v>322</v>
      </c>
      <c r="G486" s="263"/>
      <c r="H486" s="266">
        <v>1.7849999999999999</v>
      </c>
      <c r="I486" s="267"/>
      <c r="J486" s="263"/>
      <c r="K486" s="263"/>
      <c r="L486" s="268"/>
      <c r="M486" s="269"/>
      <c r="N486" s="270"/>
      <c r="O486" s="270"/>
      <c r="P486" s="270"/>
      <c r="Q486" s="270"/>
      <c r="R486" s="270"/>
      <c r="S486" s="270"/>
      <c r="T486" s="27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2" t="s">
        <v>253</v>
      </c>
      <c r="AU486" s="272" t="s">
        <v>86</v>
      </c>
      <c r="AV486" s="14" t="s">
        <v>142</v>
      </c>
      <c r="AW486" s="14" t="s">
        <v>33</v>
      </c>
      <c r="AX486" s="14" t="s">
        <v>84</v>
      </c>
      <c r="AY486" s="272" t="s">
        <v>124</v>
      </c>
    </row>
    <row r="487" s="2" customFormat="1" ht="24.15" customHeight="1">
      <c r="A487" s="38"/>
      <c r="B487" s="39"/>
      <c r="C487" s="210" t="s">
        <v>975</v>
      </c>
      <c r="D487" s="210" t="s">
        <v>125</v>
      </c>
      <c r="E487" s="211" t="s">
        <v>976</v>
      </c>
      <c r="F487" s="212" t="s">
        <v>977</v>
      </c>
      <c r="G487" s="213" t="s">
        <v>333</v>
      </c>
      <c r="H487" s="214">
        <v>2.5499999999999998</v>
      </c>
      <c r="I487" s="215"/>
      <c r="J487" s="216">
        <f>ROUND(I487*H487,2)</f>
        <v>0</v>
      </c>
      <c r="K487" s="212" t="s">
        <v>251</v>
      </c>
      <c r="L487" s="44"/>
      <c r="M487" s="217" t="s">
        <v>1</v>
      </c>
      <c r="N487" s="218" t="s">
        <v>41</v>
      </c>
      <c r="O487" s="91"/>
      <c r="P487" s="219">
        <f>O487*H487</f>
        <v>0</v>
      </c>
      <c r="Q487" s="219">
        <v>0.000174</v>
      </c>
      <c r="R487" s="219">
        <f>Q487*H487</f>
        <v>0.0004437</v>
      </c>
      <c r="S487" s="219">
        <v>0</v>
      </c>
      <c r="T487" s="220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1" t="s">
        <v>142</v>
      </c>
      <c r="AT487" s="221" t="s">
        <v>125</v>
      </c>
      <c r="AU487" s="221" t="s">
        <v>86</v>
      </c>
      <c r="AY487" s="17" t="s">
        <v>124</v>
      </c>
      <c r="BE487" s="222">
        <f>IF(N487="základní",J487,0)</f>
        <v>0</v>
      </c>
      <c r="BF487" s="222">
        <f>IF(N487="snížená",J487,0)</f>
        <v>0</v>
      </c>
      <c r="BG487" s="222">
        <f>IF(N487="zákl. přenesená",J487,0)</f>
        <v>0</v>
      </c>
      <c r="BH487" s="222">
        <f>IF(N487="sníž. přenesená",J487,0)</f>
        <v>0</v>
      </c>
      <c r="BI487" s="222">
        <f>IF(N487="nulová",J487,0)</f>
        <v>0</v>
      </c>
      <c r="BJ487" s="17" t="s">
        <v>84</v>
      </c>
      <c r="BK487" s="222">
        <f>ROUND(I487*H487,2)</f>
        <v>0</v>
      </c>
      <c r="BL487" s="17" t="s">
        <v>142</v>
      </c>
      <c r="BM487" s="221" t="s">
        <v>978</v>
      </c>
    </row>
    <row r="488" s="15" customFormat="1">
      <c r="A488" s="15"/>
      <c r="B488" s="278"/>
      <c r="C488" s="279"/>
      <c r="D488" s="223" t="s">
        <v>253</v>
      </c>
      <c r="E488" s="280" t="s">
        <v>1</v>
      </c>
      <c r="F488" s="281" t="s">
        <v>979</v>
      </c>
      <c r="G488" s="279"/>
      <c r="H488" s="280" t="s">
        <v>1</v>
      </c>
      <c r="I488" s="282"/>
      <c r="J488" s="279"/>
      <c r="K488" s="279"/>
      <c r="L488" s="283"/>
      <c r="M488" s="284"/>
      <c r="N488" s="285"/>
      <c r="O488" s="285"/>
      <c r="P488" s="285"/>
      <c r="Q488" s="285"/>
      <c r="R488" s="285"/>
      <c r="S488" s="285"/>
      <c r="T488" s="286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87" t="s">
        <v>253</v>
      </c>
      <c r="AU488" s="287" t="s">
        <v>86</v>
      </c>
      <c r="AV488" s="15" t="s">
        <v>84</v>
      </c>
      <c r="AW488" s="15" t="s">
        <v>33</v>
      </c>
      <c r="AX488" s="15" t="s">
        <v>76</v>
      </c>
      <c r="AY488" s="287" t="s">
        <v>124</v>
      </c>
    </row>
    <row r="489" s="13" customFormat="1">
      <c r="A489" s="13"/>
      <c r="B489" s="241"/>
      <c r="C489" s="242"/>
      <c r="D489" s="223" t="s">
        <v>253</v>
      </c>
      <c r="E489" s="243" t="s">
        <v>1</v>
      </c>
      <c r="F489" s="244" t="s">
        <v>980</v>
      </c>
      <c r="G489" s="242"/>
      <c r="H489" s="245">
        <v>2.5499999999999998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1" t="s">
        <v>253</v>
      </c>
      <c r="AU489" s="251" t="s">
        <v>86</v>
      </c>
      <c r="AV489" s="13" t="s">
        <v>86</v>
      </c>
      <c r="AW489" s="13" t="s">
        <v>33</v>
      </c>
      <c r="AX489" s="13" t="s">
        <v>76</v>
      </c>
      <c r="AY489" s="251" t="s">
        <v>124</v>
      </c>
    </row>
    <row r="490" s="14" customFormat="1">
      <c r="A490" s="14"/>
      <c r="B490" s="262"/>
      <c r="C490" s="263"/>
      <c r="D490" s="223" t="s">
        <v>253</v>
      </c>
      <c r="E490" s="264" t="s">
        <v>1</v>
      </c>
      <c r="F490" s="265" t="s">
        <v>322</v>
      </c>
      <c r="G490" s="263"/>
      <c r="H490" s="266">
        <v>2.5499999999999998</v>
      </c>
      <c r="I490" s="267"/>
      <c r="J490" s="263"/>
      <c r="K490" s="263"/>
      <c r="L490" s="268"/>
      <c r="M490" s="269"/>
      <c r="N490" s="270"/>
      <c r="O490" s="270"/>
      <c r="P490" s="270"/>
      <c r="Q490" s="270"/>
      <c r="R490" s="270"/>
      <c r="S490" s="270"/>
      <c r="T490" s="27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2" t="s">
        <v>253</v>
      </c>
      <c r="AU490" s="272" t="s">
        <v>86</v>
      </c>
      <c r="AV490" s="14" t="s">
        <v>142</v>
      </c>
      <c r="AW490" s="14" t="s">
        <v>33</v>
      </c>
      <c r="AX490" s="14" t="s">
        <v>84</v>
      </c>
      <c r="AY490" s="272" t="s">
        <v>124</v>
      </c>
    </row>
    <row r="491" s="2" customFormat="1" ht="24.15" customHeight="1">
      <c r="A491" s="38"/>
      <c r="B491" s="39"/>
      <c r="C491" s="210" t="s">
        <v>981</v>
      </c>
      <c r="D491" s="210" t="s">
        <v>125</v>
      </c>
      <c r="E491" s="211" t="s">
        <v>982</v>
      </c>
      <c r="F491" s="212" t="s">
        <v>983</v>
      </c>
      <c r="G491" s="213" t="s">
        <v>333</v>
      </c>
      <c r="H491" s="214">
        <v>30.969999999999999</v>
      </c>
      <c r="I491" s="215"/>
      <c r="J491" s="216">
        <f>ROUND(I491*H491,2)</f>
        <v>0</v>
      </c>
      <c r="K491" s="212" t="s">
        <v>251</v>
      </c>
      <c r="L491" s="44"/>
      <c r="M491" s="217" t="s">
        <v>1</v>
      </c>
      <c r="N491" s="218" t="s">
        <v>41</v>
      </c>
      <c r="O491" s="91"/>
      <c r="P491" s="219">
        <f>O491*H491</f>
        <v>0</v>
      </c>
      <c r="Q491" s="219">
        <v>0.0034489999999999998</v>
      </c>
      <c r="R491" s="219">
        <f>Q491*H491</f>
        <v>0.10681552999999999</v>
      </c>
      <c r="S491" s="219">
        <v>0</v>
      </c>
      <c r="T491" s="220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1" t="s">
        <v>142</v>
      </c>
      <c r="AT491" s="221" t="s">
        <v>125</v>
      </c>
      <c r="AU491" s="221" t="s">
        <v>86</v>
      </c>
      <c r="AY491" s="17" t="s">
        <v>124</v>
      </c>
      <c r="BE491" s="222">
        <f>IF(N491="základní",J491,0)</f>
        <v>0</v>
      </c>
      <c r="BF491" s="222">
        <f>IF(N491="snížená",J491,0)</f>
        <v>0</v>
      </c>
      <c r="BG491" s="222">
        <f>IF(N491="zákl. přenesená",J491,0)</f>
        <v>0</v>
      </c>
      <c r="BH491" s="222">
        <f>IF(N491="sníž. přenesená",J491,0)</f>
        <v>0</v>
      </c>
      <c r="BI491" s="222">
        <f>IF(N491="nulová",J491,0)</f>
        <v>0</v>
      </c>
      <c r="BJ491" s="17" t="s">
        <v>84</v>
      </c>
      <c r="BK491" s="222">
        <f>ROUND(I491*H491,2)</f>
        <v>0</v>
      </c>
      <c r="BL491" s="17" t="s">
        <v>142</v>
      </c>
      <c r="BM491" s="221" t="s">
        <v>984</v>
      </c>
    </row>
    <row r="492" s="15" customFormat="1">
      <c r="A492" s="15"/>
      <c r="B492" s="278"/>
      <c r="C492" s="279"/>
      <c r="D492" s="223" t="s">
        <v>253</v>
      </c>
      <c r="E492" s="280" t="s">
        <v>1</v>
      </c>
      <c r="F492" s="281" t="s">
        <v>985</v>
      </c>
      <c r="G492" s="279"/>
      <c r="H492" s="280" t="s">
        <v>1</v>
      </c>
      <c r="I492" s="282"/>
      <c r="J492" s="279"/>
      <c r="K492" s="279"/>
      <c r="L492" s="283"/>
      <c r="M492" s="284"/>
      <c r="N492" s="285"/>
      <c r="O492" s="285"/>
      <c r="P492" s="285"/>
      <c r="Q492" s="285"/>
      <c r="R492" s="285"/>
      <c r="S492" s="285"/>
      <c r="T492" s="286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87" t="s">
        <v>253</v>
      </c>
      <c r="AU492" s="287" t="s">
        <v>86</v>
      </c>
      <c r="AV492" s="15" t="s">
        <v>84</v>
      </c>
      <c r="AW492" s="15" t="s">
        <v>33</v>
      </c>
      <c r="AX492" s="15" t="s">
        <v>76</v>
      </c>
      <c r="AY492" s="287" t="s">
        <v>124</v>
      </c>
    </row>
    <row r="493" s="13" customFormat="1">
      <c r="A493" s="13"/>
      <c r="B493" s="241"/>
      <c r="C493" s="242"/>
      <c r="D493" s="223" t="s">
        <v>253</v>
      </c>
      <c r="E493" s="243" t="s">
        <v>1</v>
      </c>
      <c r="F493" s="244" t="s">
        <v>986</v>
      </c>
      <c r="G493" s="242"/>
      <c r="H493" s="245">
        <v>27.399999999999999</v>
      </c>
      <c r="I493" s="246"/>
      <c r="J493" s="242"/>
      <c r="K493" s="242"/>
      <c r="L493" s="247"/>
      <c r="M493" s="248"/>
      <c r="N493" s="249"/>
      <c r="O493" s="249"/>
      <c r="P493" s="249"/>
      <c r="Q493" s="249"/>
      <c r="R493" s="249"/>
      <c r="S493" s="249"/>
      <c r="T493" s="25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1" t="s">
        <v>253</v>
      </c>
      <c r="AU493" s="251" t="s">
        <v>86</v>
      </c>
      <c r="AV493" s="13" t="s">
        <v>86</v>
      </c>
      <c r="AW493" s="13" t="s">
        <v>33</v>
      </c>
      <c r="AX493" s="13" t="s">
        <v>76</v>
      </c>
      <c r="AY493" s="251" t="s">
        <v>124</v>
      </c>
    </row>
    <row r="494" s="13" customFormat="1">
      <c r="A494" s="13"/>
      <c r="B494" s="241"/>
      <c r="C494" s="242"/>
      <c r="D494" s="223" t="s">
        <v>253</v>
      </c>
      <c r="E494" s="243" t="s">
        <v>1</v>
      </c>
      <c r="F494" s="244" t="s">
        <v>987</v>
      </c>
      <c r="G494" s="242"/>
      <c r="H494" s="245">
        <v>3.5699999999999998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1" t="s">
        <v>253</v>
      </c>
      <c r="AU494" s="251" t="s">
        <v>86</v>
      </c>
      <c r="AV494" s="13" t="s">
        <v>86</v>
      </c>
      <c r="AW494" s="13" t="s">
        <v>33</v>
      </c>
      <c r="AX494" s="13" t="s">
        <v>76</v>
      </c>
      <c r="AY494" s="251" t="s">
        <v>124</v>
      </c>
    </row>
    <row r="495" s="14" customFormat="1">
      <c r="A495" s="14"/>
      <c r="B495" s="262"/>
      <c r="C495" s="263"/>
      <c r="D495" s="223" t="s">
        <v>253</v>
      </c>
      <c r="E495" s="264" t="s">
        <v>1</v>
      </c>
      <c r="F495" s="265" t="s">
        <v>322</v>
      </c>
      <c r="G495" s="263"/>
      <c r="H495" s="266">
        <v>30.969999999999999</v>
      </c>
      <c r="I495" s="267"/>
      <c r="J495" s="263"/>
      <c r="K495" s="263"/>
      <c r="L495" s="268"/>
      <c r="M495" s="269"/>
      <c r="N495" s="270"/>
      <c r="O495" s="270"/>
      <c r="P495" s="270"/>
      <c r="Q495" s="270"/>
      <c r="R495" s="270"/>
      <c r="S495" s="270"/>
      <c r="T495" s="27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2" t="s">
        <v>253</v>
      </c>
      <c r="AU495" s="272" t="s">
        <v>86</v>
      </c>
      <c r="AV495" s="14" t="s">
        <v>142</v>
      </c>
      <c r="AW495" s="14" t="s">
        <v>33</v>
      </c>
      <c r="AX495" s="14" t="s">
        <v>84</v>
      </c>
      <c r="AY495" s="272" t="s">
        <v>124</v>
      </c>
    </row>
    <row r="496" s="2" customFormat="1" ht="37.8" customHeight="1">
      <c r="A496" s="38"/>
      <c r="B496" s="39"/>
      <c r="C496" s="210" t="s">
        <v>988</v>
      </c>
      <c r="D496" s="210" t="s">
        <v>125</v>
      </c>
      <c r="E496" s="211" t="s">
        <v>989</v>
      </c>
      <c r="F496" s="212" t="s">
        <v>990</v>
      </c>
      <c r="G496" s="213" t="s">
        <v>333</v>
      </c>
      <c r="H496" s="214">
        <v>2.5499999999999998</v>
      </c>
      <c r="I496" s="215"/>
      <c r="J496" s="216">
        <f>ROUND(I496*H496,2)</f>
        <v>0</v>
      </c>
      <c r="K496" s="212" t="s">
        <v>251</v>
      </c>
      <c r="L496" s="44"/>
      <c r="M496" s="217" t="s">
        <v>1</v>
      </c>
      <c r="N496" s="218" t="s">
        <v>41</v>
      </c>
      <c r="O496" s="91"/>
      <c r="P496" s="219">
        <f>O496*H496</f>
        <v>0</v>
      </c>
      <c r="Q496" s="219">
        <v>0.0051989999999999996</v>
      </c>
      <c r="R496" s="219">
        <f>Q496*H496</f>
        <v>0.013257449999999999</v>
      </c>
      <c r="S496" s="219">
        <v>0</v>
      </c>
      <c r="T496" s="220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1" t="s">
        <v>142</v>
      </c>
      <c r="AT496" s="221" t="s">
        <v>125</v>
      </c>
      <c r="AU496" s="221" t="s">
        <v>86</v>
      </c>
      <c r="AY496" s="17" t="s">
        <v>124</v>
      </c>
      <c r="BE496" s="222">
        <f>IF(N496="základní",J496,0)</f>
        <v>0</v>
      </c>
      <c r="BF496" s="222">
        <f>IF(N496="snížená",J496,0)</f>
        <v>0</v>
      </c>
      <c r="BG496" s="222">
        <f>IF(N496="zákl. přenesená",J496,0)</f>
        <v>0</v>
      </c>
      <c r="BH496" s="222">
        <f>IF(N496="sníž. přenesená",J496,0)</f>
        <v>0</v>
      </c>
      <c r="BI496" s="222">
        <f>IF(N496="nulová",J496,0)</f>
        <v>0</v>
      </c>
      <c r="BJ496" s="17" t="s">
        <v>84</v>
      </c>
      <c r="BK496" s="222">
        <f>ROUND(I496*H496,2)</f>
        <v>0</v>
      </c>
      <c r="BL496" s="17" t="s">
        <v>142</v>
      </c>
      <c r="BM496" s="221" t="s">
        <v>991</v>
      </c>
    </row>
    <row r="497" s="15" customFormat="1">
      <c r="A497" s="15"/>
      <c r="B497" s="278"/>
      <c r="C497" s="279"/>
      <c r="D497" s="223" t="s">
        <v>253</v>
      </c>
      <c r="E497" s="280" t="s">
        <v>1</v>
      </c>
      <c r="F497" s="281" t="s">
        <v>979</v>
      </c>
      <c r="G497" s="279"/>
      <c r="H497" s="280" t="s">
        <v>1</v>
      </c>
      <c r="I497" s="282"/>
      <c r="J497" s="279"/>
      <c r="K497" s="279"/>
      <c r="L497" s="283"/>
      <c r="M497" s="284"/>
      <c r="N497" s="285"/>
      <c r="O497" s="285"/>
      <c r="P497" s="285"/>
      <c r="Q497" s="285"/>
      <c r="R497" s="285"/>
      <c r="S497" s="285"/>
      <c r="T497" s="286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87" t="s">
        <v>253</v>
      </c>
      <c r="AU497" s="287" t="s">
        <v>86</v>
      </c>
      <c r="AV497" s="15" t="s">
        <v>84</v>
      </c>
      <c r="AW497" s="15" t="s">
        <v>33</v>
      </c>
      <c r="AX497" s="15" t="s">
        <v>76</v>
      </c>
      <c r="AY497" s="287" t="s">
        <v>124</v>
      </c>
    </row>
    <row r="498" s="13" customFormat="1">
      <c r="A498" s="13"/>
      <c r="B498" s="241"/>
      <c r="C498" s="242"/>
      <c r="D498" s="223" t="s">
        <v>253</v>
      </c>
      <c r="E498" s="243" t="s">
        <v>1</v>
      </c>
      <c r="F498" s="244" t="s">
        <v>980</v>
      </c>
      <c r="G498" s="242"/>
      <c r="H498" s="245">
        <v>2.5499999999999998</v>
      </c>
      <c r="I498" s="246"/>
      <c r="J498" s="242"/>
      <c r="K498" s="242"/>
      <c r="L498" s="247"/>
      <c r="M498" s="248"/>
      <c r="N498" s="249"/>
      <c r="O498" s="249"/>
      <c r="P498" s="249"/>
      <c r="Q498" s="249"/>
      <c r="R498" s="249"/>
      <c r="S498" s="249"/>
      <c r="T498" s="25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1" t="s">
        <v>253</v>
      </c>
      <c r="AU498" s="251" t="s">
        <v>86</v>
      </c>
      <c r="AV498" s="13" t="s">
        <v>86</v>
      </c>
      <c r="AW498" s="13" t="s">
        <v>33</v>
      </c>
      <c r="AX498" s="13" t="s">
        <v>76</v>
      </c>
      <c r="AY498" s="251" t="s">
        <v>124</v>
      </c>
    </row>
    <row r="499" s="14" customFormat="1">
      <c r="A499" s="14"/>
      <c r="B499" s="262"/>
      <c r="C499" s="263"/>
      <c r="D499" s="223" t="s">
        <v>253</v>
      </c>
      <c r="E499" s="264" t="s">
        <v>1</v>
      </c>
      <c r="F499" s="265" t="s">
        <v>322</v>
      </c>
      <c r="G499" s="263"/>
      <c r="H499" s="266">
        <v>2.5499999999999998</v>
      </c>
      <c r="I499" s="267"/>
      <c r="J499" s="263"/>
      <c r="K499" s="263"/>
      <c r="L499" s="268"/>
      <c r="M499" s="269"/>
      <c r="N499" s="270"/>
      <c r="O499" s="270"/>
      <c r="P499" s="270"/>
      <c r="Q499" s="270"/>
      <c r="R499" s="270"/>
      <c r="S499" s="270"/>
      <c r="T499" s="27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2" t="s">
        <v>253</v>
      </c>
      <c r="AU499" s="272" t="s">
        <v>86</v>
      </c>
      <c r="AV499" s="14" t="s">
        <v>142</v>
      </c>
      <c r="AW499" s="14" t="s">
        <v>33</v>
      </c>
      <c r="AX499" s="14" t="s">
        <v>84</v>
      </c>
      <c r="AY499" s="272" t="s">
        <v>124</v>
      </c>
    </row>
    <row r="500" s="2" customFormat="1" ht="24.15" customHeight="1">
      <c r="A500" s="38"/>
      <c r="B500" s="39"/>
      <c r="C500" s="210" t="s">
        <v>992</v>
      </c>
      <c r="D500" s="210" t="s">
        <v>125</v>
      </c>
      <c r="E500" s="211" t="s">
        <v>993</v>
      </c>
      <c r="F500" s="212" t="s">
        <v>994</v>
      </c>
      <c r="G500" s="213" t="s">
        <v>174</v>
      </c>
      <c r="H500" s="214">
        <v>34</v>
      </c>
      <c r="I500" s="215"/>
      <c r="J500" s="216">
        <f>ROUND(I500*H500,2)</f>
        <v>0</v>
      </c>
      <c r="K500" s="212" t="s">
        <v>455</v>
      </c>
      <c r="L500" s="44"/>
      <c r="M500" s="217" t="s">
        <v>1</v>
      </c>
      <c r="N500" s="218" t="s">
        <v>41</v>
      </c>
      <c r="O500" s="91"/>
      <c r="P500" s="219">
        <f>O500*H500</f>
        <v>0</v>
      </c>
      <c r="Q500" s="219">
        <v>0</v>
      </c>
      <c r="R500" s="219">
        <f>Q500*H500</f>
        <v>0</v>
      </c>
      <c r="S500" s="219">
        <v>0</v>
      </c>
      <c r="T500" s="220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1" t="s">
        <v>142</v>
      </c>
      <c r="AT500" s="221" t="s">
        <v>125</v>
      </c>
      <c r="AU500" s="221" t="s">
        <v>86</v>
      </c>
      <c r="AY500" s="17" t="s">
        <v>124</v>
      </c>
      <c r="BE500" s="222">
        <f>IF(N500="základní",J500,0)</f>
        <v>0</v>
      </c>
      <c r="BF500" s="222">
        <f>IF(N500="snížená",J500,0)</f>
        <v>0</v>
      </c>
      <c r="BG500" s="222">
        <f>IF(N500="zákl. přenesená",J500,0)</f>
        <v>0</v>
      </c>
      <c r="BH500" s="222">
        <f>IF(N500="sníž. přenesená",J500,0)</f>
        <v>0</v>
      </c>
      <c r="BI500" s="222">
        <f>IF(N500="nulová",J500,0)</f>
        <v>0</v>
      </c>
      <c r="BJ500" s="17" t="s">
        <v>84</v>
      </c>
      <c r="BK500" s="222">
        <f>ROUND(I500*H500,2)</f>
        <v>0</v>
      </c>
      <c r="BL500" s="17" t="s">
        <v>142</v>
      </c>
      <c r="BM500" s="221" t="s">
        <v>995</v>
      </c>
    </row>
    <row r="501" s="15" customFormat="1">
      <c r="A501" s="15"/>
      <c r="B501" s="278"/>
      <c r="C501" s="279"/>
      <c r="D501" s="223" t="s">
        <v>253</v>
      </c>
      <c r="E501" s="280" t="s">
        <v>1</v>
      </c>
      <c r="F501" s="281" t="s">
        <v>996</v>
      </c>
      <c r="G501" s="279"/>
      <c r="H501" s="280" t="s">
        <v>1</v>
      </c>
      <c r="I501" s="282"/>
      <c r="J501" s="279"/>
      <c r="K501" s="279"/>
      <c r="L501" s="283"/>
      <c r="M501" s="284"/>
      <c r="N501" s="285"/>
      <c r="O501" s="285"/>
      <c r="P501" s="285"/>
      <c r="Q501" s="285"/>
      <c r="R501" s="285"/>
      <c r="S501" s="285"/>
      <c r="T501" s="286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87" t="s">
        <v>253</v>
      </c>
      <c r="AU501" s="287" t="s">
        <v>86</v>
      </c>
      <c r="AV501" s="15" t="s">
        <v>84</v>
      </c>
      <c r="AW501" s="15" t="s">
        <v>33</v>
      </c>
      <c r="AX501" s="15" t="s">
        <v>76</v>
      </c>
      <c r="AY501" s="287" t="s">
        <v>124</v>
      </c>
    </row>
    <row r="502" s="13" customFormat="1">
      <c r="A502" s="13"/>
      <c r="B502" s="241"/>
      <c r="C502" s="242"/>
      <c r="D502" s="223" t="s">
        <v>253</v>
      </c>
      <c r="E502" s="243" t="s">
        <v>1</v>
      </c>
      <c r="F502" s="244" t="s">
        <v>997</v>
      </c>
      <c r="G502" s="242"/>
      <c r="H502" s="245">
        <v>34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1" t="s">
        <v>253</v>
      </c>
      <c r="AU502" s="251" t="s">
        <v>86</v>
      </c>
      <c r="AV502" s="13" t="s">
        <v>86</v>
      </c>
      <c r="AW502" s="13" t="s">
        <v>33</v>
      </c>
      <c r="AX502" s="13" t="s">
        <v>76</v>
      </c>
      <c r="AY502" s="251" t="s">
        <v>124</v>
      </c>
    </row>
    <row r="503" s="14" customFormat="1">
      <c r="A503" s="14"/>
      <c r="B503" s="262"/>
      <c r="C503" s="263"/>
      <c r="D503" s="223" t="s">
        <v>253</v>
      </c>
      <c r="E503" s="264" t="s">
        <v>1</v>
      </c>
      <c r="F503" s="265" t="s">
        <v>322</v>
      </c>
      <c r="G503" s="263"/>
      <c r="H503" s="266">
        <v>34</v>
      </c>
      <c r="I503" s="267"/>
      <c r="J503" s="263"/>
      <c r="K503" s="263"/>
      <c r="L503" s="268"/>
      <c r="M503" s="269"/>
      <c r="N503" s="270"/>
      <c r="O503" s="270"/>
      <c r="P503" s="270"/>
      <c r="Q503" s="270"/>
      <c r="R503" s="270"/>
      <c r="S503" s="270"/>
      <c r="T503" s="27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2" t="s">
        <v>253</v>
      </c>
      <c r="AU503" s="272" t="s">
        <v>86</v>
      </c>
      <c r="AV503" s="14" t="s">
        <v>142</v>
      </c>
      <c r="AW503" s="14" t="s">
        <v>33</v>
      </c>
      <c r="AX503" s="14" t="s">
        <v>84</v>
      </c>
      <c r="AY503" s="272" t="s">
        <v>124</v>
      </c>
    </row>
    <row r="504" s="2" customFormat="1" ht="21.75" customHeight="1">
      <c r="A504" s="38"/>
      <c r="B504" s="39"/>
      <c r="C504" s="210" t="s">
        <v>998</v>
      </c>
      <c r="D504" s="210" t="s">
        <v>125</v>
      </c>
      <c r="E504" s="211" t="s">
        <v>999</v>
      </c>
      <c r="F504" s="212" t="s">
        <v>1000</v>
      </c>
      <c r="G504" s="213" t="s">
        <v>1001</v>
      </c>
      <c r="H504" s="214">
        <v>5</v>
      </c>
      <c r="I504" s="215"/>
      <c r="J504" s="216">
        <f>ROUND(I504*H504,2)</f>
        <v>0</v>
      </c>
      <c r="K504" s="212" t="s">
        <v>455</v>
      </c>
      <c r="L504" s="44"/>
      <c r="M504" s="217" t="s">
        <v>1</v>
      </c>
      <c r="N504" s="218" t="s">
        <v>41</v>
      </c>
      <c r="O504" s="91"/>
      <c r="P504" s="219">
        <f>O504*H504</f>
        <v>0</v>
      </c>
      <c r="Q504" s="219">
        <v>0</v>
      </c>
      <c r="R504" s="219">
        <f>Q504*H504</f>
        <v>0</v>
      </c>
      <c r="S504" s="219">
        <v>0</v>
      </c>
      <c r="T504" s="220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1" t="s">
        <v>142</v>
      </c>
      <c r="AT504" s="221" t="s">
        <v>125</v>
      </c>
      <c r="AU504" s="221" t="s">
        <v>86</v>
      </c>
      <c r="AY504" s="17" t="s">
        <v>124</v>
      </c>
      <c r="BE504" s="222">
        <f>IF(N504="základní",J504,0)</f>
        <v>0</v>
      </c>
      <c r="BF504" s="222">
        <f>IF(N504="snížená",J504,0)</f>
        <v>0</v>
      </c>
      <c r="BG504" s="222">
        <f>IF(N504="zákl. přenesená",J504,0)</f>
        <v>0</v>
      </c>
      <c r="BH504" s="222">
        <f>IF(N504="sníž. přenesená",J504,0)</f>
        <v>0</v>
      </c>
      <c r="BI504" s="222">
        <f>IF(N504="nulová",J504,0)</f>
        <v>0</v>
      </c>
      <c r="BJ504" s="17" t="s">
        <v>84</v>
      </c>
      <c r="BK504" s="222">
        <f>ROUND(I504*H504,2)</f>
        <v>0</v>
      </c>
      <c r="BL504" s="17" t="s">
        <v>142</v>
      </c>
      <c r="BM504" s="221" t="s">
        <v>1002</v>
      </c>
    </row>
    <row r="505" s="15" customFormat="1">
      <c r="A505" s="15"/>
      <c r="B505" s="278"/>
      <c r="C505" s="279"/>
      <c r="D505" s="223" t="s">
        <v>253</v>
      </c>
      <c r="E505" s="280" t="s">
        <v>1</v>
      </c>
      <c r="F505" s="281" t="s">
        <v>1003</v>
      </c>
      <c r="G505" s="279"/>
      <c r="H505" s="280" t="s">
        <v>1</v>
      </c>
      <c r="I505" s="282"/>
      <c r="J505" s="279"/>
      <c r="K505" s="279"/>
      <c r="L505" s="283"/>
      <c r="M505" s="284"/>
      <c r="N505" s="285"/>
      <c r="O505" s="285"/>
      <c r="P505" s="285"/>
      <c r="Q505" s="285"/>
      <c r="R505" s="285"/>
      <c r="S505" s="285"/>
      <c r="T505" s="286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87" t="s">
        <v>253</v>
      </c>
      <c r="AU505" s="287" t="s">
        <v>86</v>
      </c>
      <c r="AV505" s="15" t="s">
        <v>84</v>
      </c>
      <c r="AW505" s="15" t="s">
        <v>33</v>
      </c>
      <c r="AX505" s="15" t="s">
        <v>76</v>
      </c>
      <c r="AY505" s="287" t="s">
        <v>124</v>
      </c>
    </row>
    <row r="506" s="13" customFormat="1">
      <c r="A506" s="13"/>
      <c r="B506" s="241"/>
      <c r="C506" s="242"/>
      <c r="D506" s="223" t="s">
        <v>253</v>
      </c>
      <c r="E506" s="243" t="s">
        <v>1</v>
      </c>
      <c r="F506" s="244" t="s">
        <v>1004</v>
      </c>
      <c r="G506" s="242"/>
      <c r="H506" s="245">
        <v>5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1" t="s">
        <v>253</v>
      </c>
      <c r="AU506" s="251" t="s">
        <v>86</v>
      </c>
      <c r="AV506" s="13" t="s">
        <v>86</v>
      </c>
      <c r="AW506" s="13" t="s">
        <v>33</v>
      </c>
      <c r="AX506" s="13" t="s">
        <v>76</v>
      </c>
      <c r="AY506" s="251" t="s">
        <v>124</v>
      </c>
    </row>
    <row r="507" s="14" customFormat="1">
      <c r="A507" s="14"/>
      <c r="B507" s="262"/>
      <c r="C507" s="263"/>
      <c r="D507" s="223" t="s">
        <v>253</v>
      </c>
      <c r="E507" s="264" t="s">
        <v>1</v>
      </c>
      <c r="F507" s="265" t="s">
        <v>322</v>
      </c>
      <c r="G507" s="263"/>
      <c r="H507" s="266">
        <v>5</v>
      </c>
      <c r="I507" s="267"/>
      <c r="J507" s="263"/>
      <c r="K507" s="263"/>
      <c r="L507" s="268"/>
      <c r="M507" s="269"/>
      <c r="N507" s="270"/>
      <c r="O507" s="270"/>
      <c r="P507" s="270"/>
      <c r="Q507" s="270"/>
      <c r="R507" s="270"/>
      <c r="S507" s="270"/>
      <c r="T507" s="27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72" t="s">
        <v>253</v>
      </c>
      <c r="AU507" s="272" t="s">
        <v>86</v>
      </c>
      <c r="AV507" s="14" t="s">
        <v>142</v>
      </c>
      <c r="AW507" s="14" t="s">
        <v>33</v>
      </c>
      <c r="AX507" s="14" t="s">
        <v>84</v>
      </c>
      <c r="AY507" s="272" t="s">
        <v>124</v>
      </c>
    </row>
    <row r="508" s="2" customFormat="1" ht="24.15" customHeight="1">
      <c r="A508" s="38"/>
      <c r="B508" s="39"/>
      <c r="C508" s="210" t="s">
        <v>1005</v>
      </c>
      <c r="D508" s="210" t="s">
        <v>125</v>
      </c>
      <c r="E508" s="211" t="s">
        <v>1006</v>
      </c>
      <c r="F508" s="212" t="s">
        <v>1007</v>
      </c>
      <c r="G508" s="213" t="s">
        <v>1001</v>
      </c>
      <c r="H508" s="214">
        <v>100</v>
      </c>
      <c r="I508" s="215"/>
      <c r="J508" s="216">
        <f>ROUND(I508*H508,2)</f>
        <v>0</v>
      </c>
      <c r="K508" s="212" t="s">
        <v>1</v>
      </c>
      <c r="L508" s="44"/>
      <c r="M508" s="217" t="s">
        <v>1</v>
      </c>
      <c r="N508" s="218" t="s">
        <v>41</v>
      </c>
      <c r="O508" s="91"/>
      <c r="P508" s="219">
        <f>O508*H508</f>
        <v>0</v>
      </c>
      <c r="Q508" s="219">
        <v>0</v>
      </c>
      <c r="R508" s="219">
        <f>Q508*H508</f>
        <v>0</v>
      </c>
      <c r="S508" s="219">
        <v>0</v>
      </c>
      <c r="T508" s="220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1" t="s">
        <v>142</v>
      </c>
      <c r="AT508" s="221" t="s">
        <v>125</v>
      </c>
      <c r="AU508" s="221" t="s">
        <v>86</v>
      </c>
      <c r="AY508" s="17" t="s">
        <v>124</v>
      </c>
      <c r="BE508" s="222">
        <f>IF(N508="základní",J508,0)</f>
        <v>0</v>
      </c>
      <c r="BF508" s="222">
        <f>IF(N508="snížená",J508,0)</f>
        <v>0</v>
      </c>
      <c r="BG508" s="222">
        <f>IF(N508="zákl. přenesená",J508,0)</f>
        <v>0</v>
      </c>
      <c r="BH508" s="222">
        <f>IF(N508="sníž. přenesená",J508,0)</f>
        <v>0</v>
      </c>
      <c r="BI508" s="222">
        <f>IF(N508="nulová",J508,0)</f>
        <v>0</v>
      </c>
      <c r="BJ508" s="17" t="s">
        <v>84</v>
      </c>
      <c r="BK508" s="222">
        <f>ROUND(I508*H508,2)</f>
        <v>0</v>
      </c>
      <c r="BL508" s="17" t="s">
        <v>142</v>
      </c>
      <c r="BM508" s="221" t="s">
        <v>1008</v>
      </c>
    </row>
    <row r="509" s="15" customFormat="1">
      <c r="A509" s="15"/>
      <c r="B509" s="278"/>
      <c r="C509" s="279"/>
      <c r="D509" s="223" t="s">
        <v>253</v>
      </c>
      <c r="E509" s="280" t="s">
        <v>1</v>
      </c>
      <c r="F509" s="281" t="s">
        <v>1009</v>
      </c>
      <c r="G509" s="279"/>
      <c r="H509" s="280" t="s">
        <v>1</v>
      </c>
      <c r="I509" s="282"/>
      <c r="J509" s="279"/>
      <c r="K509" s="279"/>
      <c r="L509" s="283"/>
      <c r="M509" s="284"/>
      <c r="N509" s="285"/>
      <c r="O509" s="285"/>
      <c r="P509" s="285"/>
      <c r="Q509" s="285"/>
      <c r="R509" s="285"/>
      <c r="S509" s="285"/>
      <c r="T509" s="286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87" t="s">
        <v>253</v>
      </c>
      <c r="AU509" s="287" t="s">
        <v>86</v>
      </c>
      <c r="AV509" s="15" t="s">
        <v>84</v>
      </c>
      <c r="AW509" s="15" t="s">
        <v>33</v>
      </c>
      <c r="AX509" s="15" t="s">
        <v>76</v>
      </c>
      <c r="AY509" s="287" t="s">
        <v>124</v>
      </c>
    </row>
    <row r="510" s="15" customFormat="1">
      <c r="A510" s="15"/>
      <c r="B510" s="278"/>
      <c r="C510" s="279"/>
      <c r="D510" s="223" t="s">
        <v>253</v>
      </c>
      <c r="E510" s="280" t="s">
        <v>1</v>
      </c>
      <c r="F510" s="281" t="s">
        <v>1010</v>
      </c>
      <c r="G510" s="279"/>
      <c r="H510" s="280" t="s">
        <v>1</v>
      </c>
      <c r="I510" s="282"/>
      <c r="J510" s="279"/>
      <c r="K510" s="279"/>
      <c r="L510" s="283"/>
      <c r="M510" s="284"/>
      <c r="N510" s="285"/>
      <c r="O510" s="285"/>
      <c r="P510" s="285"/>
      <c r="Q510" s="285"/>
      <c r="R510" s="285"/>
      <c r="S510" s="285"/>
      <c r="T510" s="286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87" t="s">
        <v>253</v>
      </c>
      <c r="AU510" s="287" t="s">
        <v>86</v>
      </c>
      <c r="AV510" s="15" t="s">
        <v>84</v>
      </c>
      <c r="AW510" s="15" t="s">
        <v>33</v>
      </c>
      <c r="AX510" s="15" t="s">
        <v>76</v>
      </c>
      <c r="AY510" s="287" t="s">
        <v>124</v>
      </c>
    </row>
    <row r="511" s="13" customFormat="1">
      <c r="A511" s="13"/>
      <c r="B511" s="241"/>
      <c r="C511" s="242"/>
      <c r="D511" s="223" t="s">
        <v>253</v>
      </c>
      <c r="E511" s="243" t="s">
        <v>1</v>
      </c>
      <c r="F511" s="244" t="s">
        <v>1011</v>
      </c>
      <c r="G511" s="242"/>
      <c r="H511" s="245">
        <v>100</v>
      </c>
      <c r="I511" s="246"/>
      <c r="J511" s="242"/>
      <c r="K511" s="242"/>
      <c r="L511" s="247"/>
      <c r="M511" s="248"/>
      <c r="N511" s="249"/>
      <c r="O511" s="249"/>
      <c r="P511" s="249"/>
      <c r="Q511" s="249"/>
      <c r="R511" s="249"/>
      <c r="S511" s="249"/>
      <c r="T511" s="25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1" t="s">
        <v>253</v>
      </c>
      <c r="AU511" s="251" t="s">
        <v>86</v>
      </c>
      <c r="AV511" s="13" t="s">
        <v>86</v>
      </c>
      <c r="AW511" s="13" t="s">
        <v>33</v>
      </c>
      <c r="AX511" s="13" t="s">
        <v>76</v>
      </c>
      <c r="AY511" s="251" t="s">
        <v>124</v>
      </c>
    </row>
    <row r="512" s="14" customFormat="1">
      <c r="A512" s="14"/>
      <c r="B512" s="262"/>
      <c r="C512" s="263"/>
      <c r="D512" s="223" t="s">
        <v>253</v>
      </c>
      <c r="E512" s="264" t="s">
        <v>1</v>
      </c>
      <c r="F512" s="265" t="s">
        <v>322</v>
      </c>
      <c r="G512" s="263"/>
      <c r="H512" s="266">
        <v>100</v>
      </c>
      <c r="I512" s="267"/>
      <c r="J512" s="263"/>
      <c r="K512" s="263"/>
      <c r="L512" s="268"/>
      <c r="M512" s="269"/>
      <c r="N512" s="270"/>
      <c r="O512" s="270"/>
      <c r="P512" s="270"/>
      <c r="Q512" s="270"/>
      <c r="R512" s="270"/>
      <c r="S512" s="270"/>
      <c r="T512" s="27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72" t="s">
        <v>253</v>
      </c>
      <c r="AU512" s="272" t="s">
        <v>86</v>
      </c>
      <c r="AV512" s="14" t="s">
        <v>142</v>
      </c>
      <c r="AW512" s="14" t="s">
        <v>33</v>
      </c>
      <c r="AX512" s="14" t="s">
        <v>84</v>
      </c>
      <c r="AY512" s="272" t="s">
        <v>124</v>
      </c>
    </row>
    <row r="513" s="2" customFormat="1" ht="24.15" customHeight="1">
      <c r="A513" s="38"/>
      <c r="B513" s="39"/>
      <c r="C513" s="210" t="s">
        <v>1012</v>
      </c>
      <c r="D513" s="210" t="s">
        <v>125</v>
      </c>
      <c r="E513" s="211" t="s">
        <v>1013</v>
      </c>
      <c r="F513" s="212" t="s">
        <v>1014</v>
      </c>
      <c r="G513" s="213" t="s">
        <v>1015</v>
      </c>
      <c r="H513" s="214">
        <v>2</v>
      </c>
      <c r="I513" s="215"/>
      <c r="J513" s="216">
        <f>ROUND(I513*H513,2)</f>
        <v>0</v>
      </c>
      <c r="K513" s="212" t="s">
        <v>455</v>
      </c>
      <c r="L513" s="44"/>
      <c r="M513" s="217" t="s">
        <v>1</v>
      </c>
      <c r="N513" s="218" t="s">
        <v>41</v>
      </c>
      <c r="O513" s="91"/>
      <c r="P513" s="219">
        <f>O513*H513</f>
        <v>0</v>
      </c>
      <c r="Q513" s="219">
        <v>0.00115</v>
      </c>
      <c r="R513" s="219">
        <f>Q513*H513</f>
        <v>0.0023</v>
      </c>
      <c r="S513" s="219">
        <v>0</v>
      </c>
      <c r="T513" s="220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1" t="s">
        <v>142</v>
      </c>
      <c r="AT513" s="221" t="s">
        <v>125</v>
      </c>
      <c r="AU513" s="221" t="s">
        <v>86</v>
      </c>
      <c r="AY513" s="17" t="s">
        <v>124</v>
      </c>
      <c r="BE513" s="222">
        <f>IF(N513="základní",J513,0)</f>
        <v>0</v>
      </c>
      <c r="BF513" s="222">
        <f>IF(N513="snížená",J513,0)</f>
        <v>0</v>
      </c>
      <c r="BG513" s="222">
        <f>IF(N513="zákl. přenesená",J513,0)</f>
        <v>0</v>
      </c>
      <c r="BH513" s="222">
        <f>IF(N513="sníž. přenesená",J513,0)</f>
        <v>0</v>
      </c>
      <c r="BI513" s="222">
        <f>IF(N513="nulová",J513,0)</f>
        <v>0</v>
      </c>
      <c r="BJ513" s="17" t="s">
        <v>84</v>
      </c>
      <c r="BK513" s="222">
        <f>ROUND(I513*H513,2)</f>
        <v>0</v>
      </c>
      <c r="BL513" s="17" t="s">
        <v>142</v>
      </c>
      <c r="BM513" s="221" t="s">
        <v>1016</v>
      </c>
    </row>
    <row r="514" s="13" customFormat="1">
      <c r="A514" s="13"/>
      <c r="B514" s="241"/>
      <c r="C514" s="242"/>
      <c r="D514" s="223" t="s">
        <v>253</v>
      </c>
      <c r="E514" s="243" t="s">
        <v>1</v>
      </c>
      <c r="F514" s="244" t="s">
        <v>1017</v>
      </c>
      <c r="G514" s="242"/>
      <c r="H514" s="245">
        <v>2</v>
      </c>
      <c r="I514" s="246"/>
      <c r="J514" s="242"/>
      <c r="K514" s="242"/>
      <c r="L514" s="247"/>
      <c r="M514" s="248"/>
      <c r="N514" s="249"/>
      <c r="O514" s="249"/>
      <c r="P514" s="249"/>
      <c r="Q514" s="249"/>
      <c r="R514" s="249"/>
      <c r="S514" s="249"/>
      <c r="T514" s="25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1" t="s">
        <v>253</v>
      </c>
      <c r="AU514" s="251" t="s">
        <v>86</v>
      </c>
      <c r="AV514" s="13" t="s">
        <v>86</v>
      </c>
      <c r="AW514" s="13" t="s">
        <v>33</v>
      </c>
      <c r="AX514" s="13" t="s">
        <v>84</v>
      </c>
      <c r="AY514" s="251" t="s">
        <v>124</v>
      </c>
    </row>
    <row r="515" s="2" customFormat="1" ht="24.15" customHeight="1">
      <c r="A515" s="38"/>
      <c r="B515" s="39"/>
      <c r="C515" s="210" t="s">
        <v>1018</v>
      </c>
      <c r="D515" s="210" t="s">
        <v>125</v>
      </c>
      <c r="E515" s="211" t="s">
        <v>1019</v>
      </c>
      <c r="F515" s="212" t="s">
        <v>1020</v>
      </c>
      <c r="G515" s="213" t="s">
        <v>261</v>
      </c>
      <c r="H515" s="214">
        <v>77.400000000000006</v>
      </c>
      <c r="I515" s="215"/>
      <c r="J515" s="216">
        <f>ROUND(I515*H515,2)</f>
        <v>0</v>
      </c>
      <c r="K515" s="212" t="s">
        <v>251</v>
      </c>
      <c r="L515" s="44"/>
      <c r="M515" s="217" t="s">
        <v>1</v>
      </c>
      <c r="N515" s="218" t="s">
        <v>41</v>
      </c>
      <c r="O515" s="91"/>
      <c r="P515" s="219">
        <f>O515*H515</f>
        <v>0</v>
      </c>
      <c r="Q515" s="219">
        <v>0.00088000000000000003</v>
      </c>
      <c r="R515" s="219">
        <f>Q515*H515</f>
        <v>0.068112000000000006</v>
      </c>
      <c r="S515" s="219">
        <v>0</v>
      </c>
      <c r="T515" s="220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1" t="s">
        <v>142</v>
      </c>
      <c r="AT515" s="221" t="s">
        <v>125</v>
      </c>
      <c r="AU515" s="221" t="s">
        <v>86</v>
      </c>
      <c r="AY515" s="17" t="s">
        <v>124</v>
      </c>
      <c r="BE515" s="222">
        <f>IF(N515="základní",J515,0)</f>
        <v>0</v>
      </c>
      <c r="BF515" s="222">
        <f>IF(N515="snížená",J515,0)</f>
        <v>0</v>
      </c>
      <c r="BG515" s="222">
        <f>IF(N515="zákl. přenesená",J515,0)</f>
        <v>0</v>
      </c>
      <c r="BH515" s="222">
        <f>IF(N515="sníž. přenesená",J515,0)</f>
        <v>0</v>
      </c>
      <c r="BI515" s="222">
        <f>IF(N515="nulová",J515,0)</f>
        <v>0</v>
      </c>
      <c r="BJ515" s="17" t="s">
        <v>84</v>
      </c>
      <c r="BK515" s="222">
        <f>ROUND(I515*H515,2)</f>
        <v>0</v>
      </c>
      <c r="BL515" s="17" t="s">
        <v>142</v>
      </c>
      <c r="BM515" s="221" t="s">
        <v>1021</v>
      </c>
    </row>
    <row r="516" s="15" customFormat="1">
      <c r="A516" s="15"/>
      <c r="B516" s="278"/>
      <c r="C516" s="279"/>
      <c r="D516" s="223" t="s">
        <v>253</v>
      </c>
      <c r="E516" s="280" t="s">
        <v>1</v>
      </c>
      <c r="F516" s="281" t="s">
        <v>1022</v>
      </c>
      <c r="G516" s="279"/>
      <c r="H516" s="280" t="s">
        <v>1</v>
      </c>
      <c r="I516" s="282"/>
      <c r="J516" s="279"/>
      <c r="K516" s="279"/>
      <c r="L516" s="283"/>
      <c r="M516" s="284"/>
      <c r="N516" s="285"/>
      <c r="O516" s="285"/>
      <c r="P516" s="285"/>
      <c r="Q516" s="285"/>
      <c r="R516" s="285"/>
      <c r="S516" s="285"/>
      <c r="T516" s="286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87" t="s">
        <v>253</v>
      </c>
      <c r="AU516" s="287" t="s">
        <v>86</v>
      </c>
      <c r="AV516" s="15" t="s">
        <v>84</v>
      </c>
      <c r="AW516" s="15" t="s">
        <v>33</v>
      </c>
      <c r="AX516" s="15" t="s">
        <v>76</v>
      </c>
      <c r="AY516" s="287" t="s">
        <v>124</v>
      </c>
    </row>
    <row r="517" s="13" customFormat="1">
      <c r="A517" s="13"/>
      <c r="B517" s="241"/>
      <c r="C517" s="242"/>
      <c r="D517" s="223" t="s">
        <v>253</v>
      </c>
      <c r="E517" s="243" t="s">
        <v>1</v>
      </c>
      <c r="F517" s="244" t="s">
        <v>1023</v>
      </c>
      <c r="G517" s="242"/>
      <c r="H517" s="245">
        <v>77.400000000000006</v>
      </c>
      <c r="I517" s="246"/>
      <c r="J517" s="242"/>
      <c r="K517" s="242"/>
      <c r="L517" s="247"/>
      <c r="M517" s="248"/>
      <c r="N517" s="249"/>
      <c r="O517" s="249"/>
      <c r="P517" s="249"/>
      <c r="Q517" s="249"/>
      <c r="R517" s="249"/>
      <c r="S517" s="249"/>
      <c r="T517" s="25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1" t="s">
        <v>253</v>
      </c>
      <c r="AU517" s="251" t="s">
        <v>86</v>
      </c>
      <c r="AV517" s="13" t="s">
        <v>86</v>
      </c>
      <c r="AW517" s="13" t="s">
        <v>33</v>
      </c>
      <c r="AX517" s="13" t="s">
        <v>76</v>
      </c>
      <c r="AY517" s="251" t="s">
        <v>124</v>
      </c>
    </row>
    <row r="518" s="14" customFormat="1">
      <c r="A518" s="14"/>
      <c r="B518" s="262"/>
      <c r="C518" s="263"/>
      <c r="D518" s="223" t="s">
        <v>253</v>
      </c>
      <c r="E518" s="264" t="s">
        <v>433</v>
      </c>
      <c r="F518" s="265" t="s">
        <v>322</v>
      </c>
      <c r="G518" s="263"/>
      <c r="H518" s="266">
        <v>77.400000000000006</v>
      </c>
      <c r="I518" s="267"/>
      <c r="J518" s="263"/>
      <c r="K518" s="263"/>
      <c r="L518" s="268"/>
      <c r="M518" s="269"/>
      <c r="N518" s="270"/>
      <c r="O518" s="270"/>
      <c r="P518" s="270"/>
      <c r="Q518" s="270"/>
      <c r="R518" s="270"/>
      <c r="S518" s="270"/>
      <c r="T518" s="27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2" t="s">
        <v>253</v>
      </c>
      <c r="AU518" s="272" t="s">
        <v>86</v>
      </c>
      <c r="AV518" s="14" t="s">
        <v>142</v>
      </c>
      <c r="AW518" s="14" t="s">
        <v>33</v>
      </c>
      <c r="AX518" s="14" t="s">
        <v>84</v>
      </c>
      <c r="AY518" s="272" t="s">
        <v>124</v>
      </c>
    </row>
    <row r="519" s="2" customFormat="1" ht="24.15" customHeight="1">
      <c r="A519" s="38"/>
      <c r="B519" s="39"/>
      <c r="C519" s="210" t="s">
        <v>1024</v>
      </c>
      <c r="D519" s="210" t="s">
        <v>125</v>
      </c>
      <c r="E519" s="211" t="s">
        <v>1025</v>
      </c>
      <c r="F519" s="212" t="s">
        <v>1026</v>
      </c>
      <c r="G519" s="213" t="s">
        <v>261</v>
      </c>
      <c r="H519" s="214">
        <v>77.400000000000006</v>
      </c>
      <c r="I519" s="215"/>
      <c r="J519" s="216">
        <f>ROUND(I519*H519,2)</f>
        <v>0</v>
      </c>
      <c r="K519" s="212" t="s">
        <v>251</v>
      </c>
      <c r="L519" s="44"/>
      <c r="M519" s="217" t="s">
        <v>1</v>
      </c>
      <c r="N519" s="218" t="s">
        <v>41</v>
      </c>
      <c r="O519" s="91"/>
      <c r="P519" s="219">
        <f>O519*H519</f>
        <v>0</v>
      </c>
      <c r="Q519" s="219">
        <v>0</v>
      </c>
      <c r="R519" s="219">
        <f>Q519*H519</f>
        <v>0</v>
      </c>
      <c r="S519" s="219">
        <v>0</v>
      </c>
      <c r="T519" s="220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1" t="s">
        <v>142</v>
      </c>
      <c r="AT519" s="221" t="s">
        <v>125</v>
      </c>
      <c r="AU519" s="221" t="s">
        <v>86</v>
      </c>
      <c r="AY519" s="17" t="s">
        <v>124</v>
      </c>
      <c r="BE519" s="222">
        <f>IF(N519="základní",J519,0)</f>
        <v>0</v>
      </c>
      <c r="BF519" s="222">
        <f>IF(N519="snížená",J519,0)</f>
        <v>0</v>
      </c>
      <c r="BG519" s="222">
        <f>IF(N519="zákl. přenesená",J519,0)</f>
        <v>0</v>
      </c>
      <c r="BH519" s="222">
        <f>IF(N519="sníž. přenesená",J519,0)</f>
        <v>0</v>
      </c>
      <c r="BI519" s="222">
        <f>IF(N519="nulová",J519,0)</f>
        <v>0</v>
      </c>
      <c r="BJ519" s="17" t="s">
        <v>84</v>
      </c>
      <c r="BK519" s="222">
        <f>ROUND(I519*H519,2)</f>
        <v>0</v>
      </c>
      <c r="BL519" s="17" t="s">
        <v>142</v>
      </c>
      <c r="BM519" s="221" t="s">
        <v>1027</v>
      </c>
    </row>
    <row r="520" s="13" customFormat="1">
      <c r="A520" s="13"/>
      <c r="B520" s="241"/>
      <c r="C520" s="242"/>
      <c r="D520" s="223" t="s">
        <v>253</v>
      </c>
      <c r="E520" s="243" t="s">
        <v>1</v>
      </c>
      <c r="F520" s="244" t="s">
        <v>433</v>
      </c>
      <c r="G520" s="242"/>
      <c r="H520" s="245">
        <v>77.400000000000006</v>
      </c>
      <c r="I520" s="246"/>
      <c r="J520" s="242"/>
      <c r="K520" s="242"/>
      <c r="L520" s="247"/>
      <c r="M520" s="248"/>
      <c r="N520" s="249"/>
      <c r="O520" s="249"/>
      <c r="P520" s="249"/>
      <c r="Q520" s="249"/>
      <c r="R520" s="249"/>
      <c r="S520" s="249"/>
      <c r="T520" s="25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1" t="s">
        <v>253</v>
      </c>
      <c r="AU520" s="251" t="s">
        <v>86</v>
      </c>
      <c r="AV520" s="13" t="s">
        <v>86</v>
      </c>
      <c r="AW520" s="13" t="s">
        <v>33</v>
      </c>
      <c r="AX520" s="13" t="s">
        <v>84</v>
      </c>
      <c r="AY520" s="251" t="s">
        <v>124</v>
      </c>
    </row>
    <row r="521" s="2" customFormat="1" ht="16.5" customHeight="1">
      <c r="A521" s="38"/>
      <c r="B521" s="39"/>
      <c r="C521" s="210" t="s">
        <v>458</v>
      </c>
      <c r="D521" s="210" t="s">
        <v>125</v>
      </c>
      <c r="E521" s="211" t="s">
        <v>1028</v>
      </c>
      <c r="F521" s="212" t="s">
        <v>1029</v>
      </c>
      <c r="G521" s="213" t="s">
        <v>1030</v>
      </c>
      <c r="H521" s="214">
        <v>1</v>
      </c>
      <c r="I521" s="215"/>
      <c r="J521" s="216">
        <f>ROUND(I521*H521,2)</f>
        <v>0</v>
      </c>
      <c r="K521" s="212" t="s">
        <v>455</v>
      </c>
      <c r="L521" s="44"/>
      <c r="M521" s="217" t="s">
        <v>1</v>
      </c>
      <c r="N521" s="218" t="s">
        <v>41</v>
      </c>
      <c r="O521" s="91"/>
      <c r="P521" s="219">
        <f>O521*H521</f>
        <v>0</v>
      </c>
      <c r="Q521" s="219">
        <v>7.0898599999999998</v>
      </c>
      <c r="R521" s="219">
        <f>Q521*H521</f>
        <v>7.0898599999999998</v>
      </c>
      <c r="S521" s="219">
        <v>0</v>
      </c>
      <c r="T521" s="220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1" t="s">
        <v>142</v>
      </c>
      <c r="AT521" s="221" t="s">
        <v>125</v>
      </c>
      <c r="AU521" s="221" t="s">
        <v>86</v>
      </c>
      <c r="AY521" s="17" t="s">
        <v>124</v>
      </c>
      <c r="BE521" s="222">
        <f>IF(N521="základní",J521,0)</f>
        <v>0</v>
      </c>
      <c r="BF521" s="222">
        <f>IF(N521="snížená",J521,0)</f>
        <v>0</v>
      </c>
      <c r="BG521" s="222">
        <f>IF(N521="zákl. přenesená",J521,0)</f>
        <v>0</v>
      </c>
      <c r="BH521" s="222">
        <f>IF(N521="sníž. přenesená",J521,0)</f>
        <v>0</v>
      </c>
      <c r="BI521" s="222">
        <f>IF(N521="nulová",J521,0)</f>
        <v>0</v>
      </c>
      <c r="BJ521" s="17" t="s">
        <v>84</v>
      </c>
      <c r="BK521" s="222">
        <f>ROUND(I521*H521,2)</f>
        <v>0</v>
      </c>
      <c r="BL521" s="17" t="s">
        <v>142</v>
      </c>
      <c r="BM521" s="221" t="s">
        <v>1031</v>
      </c>
    </row>
    <row r="522" s="15" customFormat="1">
      <c r="A522" s="15"/>
      <c r="B522" s="278"/>
      <c r="C522" s="279"/>
      <c r="D522" s="223" t="s">
        <v>253</v>
      </c>
      <c r="E522" s="280" t="s">
        <v>1</v>
      </c>
      <c r="F522" s="281" t="s">
        <v>1032</v>
      </c>
      <c r="G522" s="279"/>
      <c r="H522" s="280" t="s">
        <v>1</v>
      </c>
      <c r="I522" s="282"/>
      <c r="J522" s="279"/>
      <c r="K522" s="279"/>
      <c r="L522" s="283"/>
      <c r="M522" s="284"/>
      <c r="N522" s="285"/>
      <c r="O522" s="285"/>
      <c r="P522" s="285"/>
      <c r="Q522" s="285"/>
      <c r="R522" s="285"/>
      <c r="S522" s="285"/>
      <c r="T522" s="286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87" t="s">
        <v>253</v>
      </c>
      <c r="AU522" s="287" t="s">
        <v>86</v>
      </c>
      <c r="AV522" s="15" t="s">
        <v>84</v>
      </c>
      <c r="AW522" s="15" t="s">
        <v>33</v>
      </c>
      <c r="AX522" s="15" t="s">
        <v>76</v>
      </c>
      <c r="AY522" s="287" t="s">
        <v>124</v>
      </c>
    </row>
    <row r="523" s="15" customFormat="1">
      <c r="A523" s="15"/>
      <c r="B523" s="278"/>
      <c r="C523" s="279"/>
      <c r="D523" s="223" t="s">
        <v>253</v>
      </c>
      <c r="E523" s="280" t="s">
        <v>1</v>
      </c>
      <c r="F523" s="281" t="s">
        <v>1033</v>
      </c>
      <c r="G523" s="279"/>
      <c r="H523" s="280" t="s">
        <v>1</v>
      </c>
      <c r="I523" s="282"/>
      <c r="J523" s="279"/>
      <c r="K523" s="279"/>
      <c r="L523" s="283"/>
      <c r="M523" s="284"/>
      <c r="N523" s="285"/>
      <c r="O523" s="285"/>
      <c r="P523" s="285"/>
      <c r="Q523" s="285"/>
      <c r="R523" s="285"/>
      <c r="S523" s="285"/>
      <c r="T523" s="286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87" t="s">
        <v>253</v>
      </c>
      <c r="AU523" s="287" t="s">
        <v>86</v>
      </c>
      <c r="AV523" s="15" t="s">
        <v>84</v>
      </c>
      <c r="AW523" s="15" t="s">
        <v>33</v>
      </c>
      <c r="AX523" s="15" t="s">
        <v>76</v>
      </c>
      <c r="AY523" s="287" t="s">
        <v>124</v>
      </c>
    </row>
    <row r="524" s="13" customFormat="1">
      <c r="A524" s="13"/>
      <c r="B524" s="241"/>
      <c r="C524" s="242"/>
      <c r="D524" s="223" t="s">
        <v>253</v>
      </c>
      <c r="E524" s="243" t="s">
        <v>1</v>
      </c>
      <c r="F524" s="244" t="s">
        <v>84</v>
      </c>
      <c r="G524" s="242"/>
      <c r="H524" s="245">
        <v>1</v>
      </c>
      <c r="I524" s="246"/>
      <c r="J524" s="242"/>
      <c r="K524" s="242"/>
      <c r="L524" s="247"/>
      <c r="M524" s="248"/>
      <c r="N524" s="249"/>
      <c r="O524" s="249"/>
      <c r="P524" s="249"/>
      <c r="Q524" s="249"/>
      <c r="R524" s="249"/>
      <c r="S524" s="249"/>
      <c r="T524" s="25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1" t="s">
        <v>253</v>
      </c>
      <c r="AU524" s="251" t="s">
        <v>86</v>
      </c>
      <c r="AV524" s="13" t="s">
        <v>86</v>
      </c>
      <c r="AW524" s="13" t="s">
        <v>33</v>
      </c>
      <c r="AX524" s="13" t="s">
        <v>84</v>
      </c>
      <c r="AY524" s="251" t="s">
        <v>124</v>
      </c>
    </row>
    <row r="525" s="2" customFormat="1" ht="16.5" customHeight="1">
      <c r="A525" s="38"/>
      <c r="B525" s="39"/>
      <c r="C525" s="210" t="s">
        <v>1034</v>
      </c>
      <c r="D525" s="210" t="s">
        <v>125</v>
      </c>
      <c r="E525" s="211" t="s">
        <v>1035</v>
      </c>
      <c r="F525" s="212" t="s">
        <v>1036</v>
      </c>
      <c r="G525" s="213" t="s">
        <v>1030</v>
      </c>
      <c r="H525" s="214">
        <v>1</v>
      </c>
      <c r="I525" s="215"/>
      <c r="J525" s="216">
        <f>ROUND(I525*H525,2)</f>
        <v>0</v>
      </c>
      <c r="K525" s="212" t="s">
        <v>455</v>
      </c>
      <c r="L525" s="44"/>
      <c r="M525" s="217" t="s">
        <v>1</v>
      </c>
      <c r="N525" s="218" t="s">
        <v>41</v>
      </c>
      <c r="O525" s="91"/>
      <c r="P525" s="219">
        <f>O525*H525</f>
        <v>0</v>
      </c>
      <c r="Q525" s="219">
        <v>0</v>
      </c>
      <c r="R525" s="219">
        <f>Q525*H525</f>
        <v>0</v>
      </c>
      <c r="S525" s="219">
        <v>0</v>
      </c>
      <c r="T525" s="220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1" t="s">
        <v>142</v>
      </c>
      <c r="AT525" s="221" t="s">
        <v>125</v>
      </c>
      <c r="AU525" s="221" t="s">
        <v>86</v>
      </c>
      <c r="AY525" s="17" t="s">
        <v>124</v>
      </c>
      <c r="BE525" s="222">
        <f>IF(N525="základní",J525,0)</f>
        <v>0</v>
      </c>
      <c r="BF525" s="222">
        <f>IF(N525="snížená",J525,0)</f>
        <v>0</v>
      </c>
      <c r="BG525" s="222">
        <f>IF(N525="zákl. přenesená",J525,0)</f>
        <v>0</v>
      </c>
      <c r="BH525" s="222">
        <f>IF(N525="sníž. přenesená",J525,0)</f>
        <v>0</v>
      </c>
      <c r="BI525" s="222">
        <f>IF(N525="nulová",J525,0)</f>
        <v>0</v>
      </c>
      <c r="BJ525" s="17" t="s">
        <v>84</v>
      </c>
      <c r="BK525" s="222">
        <f>ROUND(I525*H525,2)</f>
        <v>0</v>
      </c>
      <c r="BL525" s="17" t="s">
        <v>142</v>
      </c>
      <c r="BM525" s="221" t="s">
        <v>1037</v>
      </c>
    </row>
    <row r="526" s="15" customFormat="1">
      <c r="A526" s="15"/>
      <c r="B526" s="278"/>
      <c r="C526" s="279"/>
      <c r="D526" s="223" t="s">
        <v>253</v>
      </c>
      <c r="E526" s="280" t="s">
        <v>1</v>
      </c>
      <c r="F526" s="281" t="s">
        <v>1038</v>
      </c>
      <c r="G526" s="279"/>
      <c r="H526" s="280" t="s">
        <v>1</v>
      </c>
      <c r="I526" s="282"/>
      <c r="J526" s="279"/>
      <c r="K526" s="279"/>
      <c r="L526" s="283"/>
      <c r="M526" s="284"/>
      <c r="N526" s="285"/>
      <c r="O526" s="285"/>
      <c r="P526" s="285"/>
      <c r="Q526" s="285"/>
      <c r="R526" s="285"/>
      <c r="S526" s="285"/>
      <c r="T526" s="286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87" t="s">
        <v>253</v>
      </c>
      <c r="AU526" s="287" t="s">
        <v>86</v>
      </c>
      <c r="AV526" s="15" t="s">
        <v>84</v>
      </c>
      <c r="AW526" s="15" t="s">
        <v>33</v>
      </c>
      <c r="AX526" s="15" t="s">
        <v>76</v>
      </c>
      <c r="AY526" s="287" t="s">
        <v>124</v>
      </c>
    </row>
    <row r="527" s="13" customFormat="1">
      <c r="A527" s="13"/>
      <c r="B527" s="241"/>
      <c r="C527" s="242"/>
      <c r="D527" s="223" t="s">
        <v>253</v>
      </c>
      <c r="E527" s="243" t="s">
        <v>1</v>
      </c>
      <c r="F527" s="244" t="s">
        <v>84</v>
      </c>
      <c r="G527" s="242"/>
      <c r="H527" s="245">
        <v>1</v>
      </c>
      <c r="I527" s="246"/>
      <c r="J527" s="242"/>
      <c r="K527" s="242"/>
      <c r="L527" s="247"/>
      <c r="M527" s="248"/>
      <c r="N527" s="249"/>
      <c r="O527" s="249"/>
      <c r="P527" s="249"/>
      <c r="Q527" s="249"/>
      <c r="R527" s="249"/>
      <c r="S527" s="249"/>
      <c r="T527" s="25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1" t="s">
        <v>253</v>
      </c>
      <c r="AU527" s="251" t="s">
        <v>86</v>
      </c>
      <c r="AV527" s="13" t="s">
        <v>86</v>
      </c>
      <c r="AW527" s="13" t="s">
        <v>33</v>
      </c>
      <c r="AX527" s="13" t="s">
        <v>84</v>
      </c>
      <c r="AY527" s="251" t="s">
        <v>124</v>
      </c>
    </row>
    <row r="528" s="2" customFormat="1" ht="24.15" customHeight="1">
      <c r="A528" s="38"/>
      <c r="B528" s="39"/>
      <c r="C528" s="210" t="s">
        <v>1039</v>
      </c>
      <c r="D528" s="210" t="s">
        <v>125</v>
      </c>
      <c r="E528" s="211" t="s">
        <v>1040</v>
      </c>
      <c r="F528" s="212" t="s">
        <v>1041</v>
      </c>
      <c r="G528" s="213" t="s">
        <v>174</v>
      </c>
      <c r="H528" s="214">
        <v>16</v>
      </c>
      <c r="I528" s="215"/>
      <c r="J528" s="216">
        <f>ROUND(I528*H528,2)</f>
        <v>0</v>
      </c>
      <c r="K528" s="212" t="s">
        <v>1</v>
      </c>
      <c r="L528" s="44"/>
      <c r="M528" s="217" t="s">
        <v>1</v>
      </c>
      <c r="N528" s="218" t="s">
        <v>41</v>
      </c>
      <c r="O528" s="91"/>
      <c r="P528" s="219">
        <f>O528*H528</f>
        <v>0</v>
      </c>
      <c r="Q528" s="219">
        <v>1.0000000000000001E-05</v>
      </c>
      <c r="R528" s="219">
        <f>Q528*H528</f>
        <v>0.00016000000000000001</v>
      </c>
      <c r="S528" s="219">
        <v>0</v>
      </c>
      <c r="T528" s="220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1" t="s">
        <v>142</v>
      </c>
      <c r="AT528" s="221" t="s">
        <v>125</v>
      </c>
      <c r="AU528" s="221" t="s">
        <v>86</v>
      </c>
      <c r="AY528" s="17" t="s">
        <v>124</v>
      </c>
      <c r="BE528" s="222">
        <f>IF(N528="základní",J528,0)</f>
        <v>0</v>
      </c>
      <c r="BF528" s="222">
        <f>IF(N528="snížená",J528,0)</f>
        <v>0</v>
      </c>
      <c r="BG528" s="222">
        <f>IF(N528="zákl. přenesená",J528,0)</f>
        <v>0</v>
      </c>
      <c r="BH528" s="222">
        <f>IF(N528="sníž. přenesená",J528,0)</f>
        <v>0</v>
      </c>
      <c r="BI528" s="222">
        <f>IF(N528="nulová",J528,0)</f>
        <v>0</v>
      </c>
      <c r="BJ528" s="17" t="s">
        <v>84</v>
      </c>
      <c r="BK528" s="222">
        <f>ROUND(I528*H528,2)</f>
        <v>0</v>
      </c>
      <c r="BL528" s="17" t="s">
        <v>142</v>
      </c>
      <c r="BM528" s="221" t="s">
        <v>1042</v>
      </c>
    </row>
    <row r="529" s="15" customFormat="1">
      <c r="A529" s="15"/>
      <c r="B529" s="278"/>
      <c r="C529" s="279"/>
      <c r="D529" s="223" t="s">
        <v>253</v>
      </c>
      <c r="E529" s="280" t="s">
        <v>1</v>
      </c>
      <c r="F529" s="281" t="s">
        <v>1043</v>
      </c>
      <c r="G529" s="279"/>
      <c r="H529" s="280" t="s">
        <v>1</v>
      </c>
      <c r="I529" s="282"/>
      <c r="J529" s="279"/>
      <c r="K529" s="279"/>
      <c r="L529" s="283"/>
      <c r="M529" s="284"/>
      <c r="N529" s="285"/>
      <c r="O529" s="285"/>
      <c r="P529" s="285"/>
      <c r="Q529" s="285"/>
      <c r="R529" s="285"/>
      <c r="S529" s="285"/>
      <c r="T529" s="286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87" t="s">
        <v>253</v>
      </c>
      <c r="AU529" s="287" t="s">
        <v>86</v>
      </c>
      <c r="AV529" s="15" t="s">
        <v>84</v>
      </c>
      <c r="AW529" s="15" t="s">
        <v>33</v>
      </c>
      <c r="AX529" s="15" t="s">
        <v>76</v>
      </c>
      <c r="AY529" s="287" t="s">
        <v>124</v>
      </c>
    </row>
    <row r="530" s="13" customFormat="1">
      <c r="A530" s="13"/>
      <c r="B530" s="241"/>
      <c r="C530" s="242"/>
      <c r="D530" s="223" t="s">
        <v>253</v>
      </c>
      <c r="E530" s="243" t="s">
        <v>1</v>
      </c>
      <c r="F530" s="244" t="s">
        <v>1044</v>
      </c>
      <c r="G530" s="242"/>
      <c r="H530" s="245">
        <v>16</v>
      </c>
      <c r="I530" s="246"/>
      <c r="J530" s="242"/>
      <c r="K530" s="242"/>
      <c r="L530" s="247"/>
      <c r="M530" s="248"/>
      <c r="N530" s="249"/>
      <c r="O530" s="249"/>
      <c r="P530" s="249"/>
      <c r="Q530" s="249"/>
      <c r="R530" s="249"/>
      <c r="S530" s="249"/>
      <c r="T530" s="25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1" t="s">
        <v>253</v>
      </c>
      <c r="AU530" s="251" t="s">
        <v>86</v>
      </c>
      <c r="AV530" s="13" t="s">
        <v>86</v>
      </c>
      <c r="AW530" s="13" t="s">
        <v>33</v>
      </c>
      <c r="AX530" s="13" t="s">
        <v>76</v>
      </c>
      <c r="AY530" s="251" t="s">
        <v>124</v>
      </c>
    </row>
    <row r="531" s="14" customFormat="1">
      <c r="A531" s="14"/>
      <c r="B531" s="262"/>
      <c r="C531" s="263"/>
      <c r="D531" s="223" t="s">
        <v>253</v>
      </c>
      <c r="E531" s="264" t="s">
        <v>1</v>
      </c>
      <c r="F531" s="265" t="s">
        <v>322</v>
      </c>
      <c r="G531" s="263"/>
      <c r="H531" s="266">
        <v>16</v>
      </c>
      <c r="I531" s="267"/>
      <c r="J531" s="263"/>
      <c r="K531" s="263"/>
      <c r="L531" s="268"/>
      <c r="M531" s="269"/>
      <c r="N531" s="270"/>
      <c r="O531" s="270"/>
      <c r="P531" s="270"/>
      <c r="Q531" s="270"/>
      <c r="R531" s="270"/>
      <c r="S531" s="270"/>
      <c r="T531" s="27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2" t="s">
        <v>253</v>
      </c>
      <c r="AU531" s="272" t="s">
        <v>86</v>
      </c>
      <c r="AV531" s="14" t="s">
        <v>142</v>
      </c>
      <c r="AW531" s="14" t="s">
        <v>33</v>
      </c>
      <c r="AX531" s="14" t="s">
        <v>84</v>
      </c>
      <c r="AY531" s="272" t="s">
        <v>124</v>
      </c>
    </row>
    <row r="532" s="11" customFormat="1" ht="22.8" customHeight="1">
      <c r="A532" s="11"/>
      <c r="B532" s="196"/>
      <c r="C532" s="197"/>
      <c r="D532" s="198" t="s">
        <v>75</v>
      </c>
      <c r="E532" s="239" t="s">
        <v>363</v>
      </c>
      <c r="F532" s="239" t="s">
        <v>364</v>
      </c>
      <c r="G532" s="197"/>
      <c r="H532" s="197"/>
      <c r="I532" s="200"/>
      <c r="J532" s="240">
        <f>BK532</f>
        <v>0</v>
      </c>
      <c r="K532" s="197"/>
      <c r="L532" s="202"/>
      <c r="M532" s="203"/>
      <c r="N532" s="204"/>
      <c r="O532" s="204"/>
      <c r="P532" s="205">
        <f>P533</f>
        <v>0</v>
      </c>
      <c r="Q532" s="204"/>
      <c r="R532" s="205">
        <f>R533</f>
        <v>0</v>
      </c>
      <c r="S532" s="204"/>
      <c r="T532" s="206">
        <f>T533</f>
        <v>0</v>
      </c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R532" s="207" t="s">
        <v>84</v>
      </c>
      <c r="AT532" s="208" t="s">
        <v>75</v>
      </c>
      <c r="AU532" s="208" t="s">
        <v>84</v>
      </c>
      <c r="AY532" s="207" t="s">
        <v>124</v>
      </c>
      <c r="BK532" s="209">
        <f>BK533</f>
        <v>0</v>
      </c>
    </row>
    <row r="533" s="2" customFormat="1" ht="24.15" customHeight="1">
      <c r="A533" s="38"/>
      <c r="B533" s="39"/>
      <c r="C533" s="210" t="s">
        <v>1045</v>
      </c>
      <c r="D533" s="210" t="s">
        <v>125</v>
      </c>
      <c r="E533" s="211" t="s">
        <v>1046</v>
      </c>
      <c r="F533" s="212" t="s">
        <v>1047</v>
      </c>
      <c r="G533" s="213" t="s">
        <v>275</v>
      </c>
      <c r="H533" s="214">
        <v>595.11400000000003</v>
      </c>
      <c r="I533" s="215"/>
      <c r="J533" s="216">
        <f>ROUND(I533*H533,2)</f>
        <v>0</v>
      </c>
      <c r="K533" s="212" t="s">
        <v>251</v>
      </c>
      <c r="L533" s="44"/>
      <c r="M533" s="217" t="s">
        <v>1</v>
      </c>
      <c r="N533" s="218" t="s">
        <v>41</v>
      </c>
      <c r="O533" s="91"/>
      <c r="P533" s="219">
        <f>O533*H533</f>
        <v>0</v>
      </c>
      <c r="Q533" s="219">
        <v>0</v>
      </c>
      <c r="R533" s="219">
        <f>Q533*H533</f>
        <v>0</v>
      </c>
      <c r="S533" s="219">
        <v>0</v>
      </c>
      <c r="T533" s="220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1" t="s">
        <v>142</v>
      </c>
      <c r="AT533" s="221" t="s">
        <v>125</v>
      </c>
      <c r="AU533" s="221" t="s">
        <v>86</v>
      </c>
      <c r="AY533" s="17" t="s">
        <v>124</v>
      </c>
      <c r="BE533" s="222">
        <f>IF(N533="základní",J533,0)</f>
        <v>0</v>
      </c>
      <c r="BF533" s="222">
        <f>IF(N533="snížená",J533,0)</f>
        <v>0</v>
      </c>
      <c r="BG533" s="222">
        <f>IF(N533="zákl. přenesená",J533,0)</f>
        <v>0</v>
      </c>
      <c r="BH533" s="222">
        <f>IF(N533="sníž. přenesená",J533,0)</f>
        <v>0</v>
      </c>
      <c r="BI533" s="222">
        <f>IF(N533="nulová",J533,0)</f>
        <v>0</v>
      </c>
      <c r="BJ533" s="17" t="s">
        <v>84</v>
      </c>
      <c r="BK533" s="222">
        <f>ROUND(I533*H533,2)</f>
        <v>0</v>
      </c>
      <c r="BL533" s="17" t="s">
        <v>142</v>
      </c>
      <c r="BM533" s="221" t="s">
        <v>1048</v>
      </c>
    </row>
    <row r="534" s="11" customFormat="1" ht="25.92" customHeight="1">
      <c r="A534" s="11"/>
      <c r="B534" s="196"/>
      <c r="C534" s="197"/>
      <c r="D534" s="198" t="s">
        <v>75</v>
      </c>
      <c r="E534" s="199" t="s">
        <v>1049</v>
      </c>
      <c r="F534" s="199" t="s">
        <v>1050</v>
      </c>
      <c r="G534" s="197"/>
      <c r="H534" s="197"/>
      <c r="I534" s="200"/>
      <c r="J534" s="201">
        <f>BK534</f>
        <v>0</v>
      </c>
      <c r="K534" s="197"/>
      <c r="L534" s="202"/>
      <c r="M534" s="203"/>
      <c r="N534" s="204"/>
      <c r="O534" s="204"/>
      <c r="P534" s="205">
        <f>P535+P568+P584+P589</f>
        <v>0</v>
      </c>
      <c r="Q534" s="204"/>
      <c r="R534" s="205">
        <f>R535+R568+R584+R589</f>
        <v>1.13005874</v>
      </c>
      <c r="S534" s="204"/>
      <c r="T534" s="206">
        <f>T535+T568+T584+T589</f>
        <v>0</v>
      </c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R534" s="207" t="s">
        <v>86</v>
      </c>
      <c r="AT534" s="208" t="s">
        <v>75</v>
      </c>
      <c r="AU534" s="208" t="s">
        <v>76</v>
      </c>
      <c r="AY534" s="207" t="s">
        <v>124</v>
      </c>
      <c r="BK534" s="209">
        <f>BK535+BK568+BK584+BK589</f>
        <v>0</v>
      </c>
    </row>
    <row r="535" s="11" customFormat="1" ht="22.8" customHeight="1">
      <c r="A535" s="11"/>
      <c r="B535" s="196"/>
      <c r="C535" s="197"/>
      <c r="D535" s="198" t="s">
        <v>75</v>
      </c>
      <c r="E535" s="239" t="s">
        <v>1051</v>
      </c>
      <c r="F535" s="239" t="s">
        <v>1052</v>
      </c>
      <c r="G535" s="197"/>
      <c r="H535" s="197"/>
      <c r="I535" s="200"/>
      <c r="J535" s="240">
        <f>BK535</f>
        <v>0</v>
      </c>
      <c r="K535" s="197"/>
      <c r="L535" s="202"/>
      <c r="M535" s="203"/>
      <c r="N535" s="204"/>
      <c r="O535" s="204"/>
      <c r="P535" s="205">
        <f>SUM(P536:P567)</f>
        <v>0</v>
      </c>
      <c r="Q535" s="204"/>
      <c r="R535" s="205">
        <f>SUM(R536:R567)</f>
        <v>0.80230093999999996</v>
      </c>
      <c r="S535" s="204"/>
      <c r="T535" s="206">
        <f>SUM(T536:T567)</f>
        <v>0</v>
      </c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R535" s="207" t="s">
        <v>86</v>
      </c>
      <c r="AT535" s="208" t="s">
        <v>75</v>
      </c>
      <c r="AU535" s="208" t="s">
        <v>84</v>
      </c>
      <c r="AY535" s="207" t="s">
        <v>124</v>
      </c>
      <c r="BK535" s="209">
        <f>SUM(BK536:BK567)</f>
        <v>0</v>
      </c>
    </row>
    <row r="536" s="2" customFormat="1" ht="24.15" customHeight="1">
      <c r="A536" s="38"/>
      <c r="B536" s="39"/>
      <c r="C536" s="210" t="s">
        <v>1053</v>
      </c>
      <c r="D536" s="210" t="s">
        <v>125</v>
      </c>
      <c r="E536" s="211" t="s">
        <v>1054</v>
      </c>
      <c r="F536" s="212" t="s">
        <v>1055</v>
      </c>
      <c r="G536" s="213" t="s">
        <v>250</v>
      </c>
      <c r="H536" s="214">
        <v>21.699999999999999</v>
      </c>
      <c r="I536" s="215"/>
      <c r="J536" s="216">
        <f>ROUND(I536*H536,2)</f>
        <v>0</v>
      </c>
      <c r="K536" s="212" t="s">
        <v>251</v>
      </c>
      <c r="L536" s="44"/>
      <c r="M536" s="217" t="s">
        <v>1</v>
      </c>
      <c r="N536" s="218" t="s">
        <v>41</v>
      </c>
      <c r="O536" s="91"/>
      <c r="P536" s="219">
        <f>O536*H536</f>
        <v>0</v>
      </c>
      <c r="Q536" s="219">
        <v>0.00039825</v>
      </c>
      <c r="R536" s="219">
        <f>Q536*H536</f>
        <v>0.0086420249999999994</v>
      </c>
      <c r="S536" s="219">
        <v>0</v>
      </c>
      <c r="T536" s="220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1" t="s">
        <v>201</v>
      </c>
      <c r="AT536" s="221" t="s">
        <v>125</v>
      </c>
      <c r="AU536" s="221" t="s">
        <v>86</v>
      </c>
      <c r="AY536" s="17" t="s">
        <v>124</v>
      </c>
      <c r="BE536" s="222">
        <f>IF(N536="základní",J536,0)</f>
        <v>0</v>
      </c>
      <c r="BF536" s="222">
        <f>IF(N536="snížená",J536,0)</f>
        <v>0</v>
      </c>
      <c r="BG536" s="222">
        <f>IF(N536="zákl. přenesená",J536,0)</f>
        <v>0</v>
      </c>
      <c r="BH536" s="222">
        <f>IF(N536="sníž. přenesená",J536,0)</f>
        <v>0</v>
      </c>
      <c r="BI536" s="222">
        <f>IF(N536="nulová",J536,0)</f>
        <v>0</v>
      </c>
      <c r="BJ536" s="17" t="s">
        <v>84</v>
      </c>
      <c r="BK536" s="222">
        <f>ROUND(I536*H536,2)</f>
        <v>0</v>
      </c>
      <c r="BL536" s="17" t="s">
        <v>201</v>
      </c>
      <c r="BM536" s="221" t="s">
        <v>1056</v>
      </c>
    </row>
    <row r="537" s="15" customFormat="1">
      <c r="A537" s="15"/>
      <c r="B537" s="278"/>
      <c r="C537" s="279"/>
      <c r="D537" s="223" t="s">
        <v>253</v>
      </c>
      <c r="E537" s="280" t="s">
        <v>1</v>
      </c>
      <c r="F537" s="281" t="s">
        <v>1057</v>
      </c>
      <c r="G537" s="279"/>
      <c r="H537" s="280" t="s">
        <v>1</v>
      </c>
      <c r="I537" s="282"/>
      <c r="J537" s="279"/>
      <c r="K537" s="279"/>
      <c r="L537" s="283"/>
      <c r="M537" s="284"/>
      <c r="N537" s="285"/>
      <c r="O537" s="285"/>
      <c r="P537" s="285"/>
      <c r="Q537" s="285"/>
      <c r="R537" s="285"/>
      <c r="S537" s="285"/>
      <c r="T537" s="286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87" t="s">
        <v>253</v>
      </c>
      <c r="AU537" s="287" t="s">
        <v>86</v>
      </c>
      <c r="AV537" s="15" t="s">
        <v>84</v>
      </c>
      <c r="AW537" s="15" t="s">
        <v>33</v>
      </c>
      <c r="AX537" s="15" t="s">
        <v>76</v>
      </c>
      <c r="AY537" s="287" t="s">
        <v>124</v>
      </c>
    </row>
    <row r="538" s="13" customFormat="1">
      <c r="A538" s="13"/>
      <c r="B538" s="241"/>
      <c r="C538" s="242"/>
      <c r="D538" s="223" t="s">
        <v>253</v>
      </c>
      <c r="E538" s="243" t="s">
        <v>1</v>
      </c>
      <c r="F538" s="244" t="s">
        <v>1058</v>
      </c>
      <c r="G538" s="242"/>
      <c r="H538" s="245">
        <v>21.699999999999999</v>
      </c>
      <c r="I538" s="246"/>
      <c r="J538" s="242"/>
      <c r="K538" s="242"/>
      <c r="L538" s="247"/>
      <c r="M538" s="248"/>
      <c r="N538" s="249"/>
      <c r="O538" s="249"/>
      <c r="P538" s="249"/>
      <c r="Q538" s="249"/>
      <c r="R538" s="249"/>
      <c r="S538" s="249"/>
      <c r="T538" s="25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1" t="s">
        <v>253</v>
      </c>
      <c r="AU538" s="251" t="s">
        <v>86</v>
      </c>
      <c r="AV538" s="13" t="s">
        <v>86</v>
      </c>
      <c r="AW538" s="13" t="s">
        <v>33</v>
      </c>
      <c r="AX538" s="13" t="s">
        <v>76</v>
      </c>
      <c r="AY538" s="251" t="s">
        <v>124</v>
      </c>
    </row>
    <row r="539" s="14" customFormat="1">
      <c r="A539" s="14"/>
      <c r="B539" s="262"/>
      <c r="C539" s="263"/>
      <c r="D539" s="223" t="s">
        <v>253</v>
      </c>
      <c r="E539" s="264" t="s">
        <v>406</v>
      </c>
      <c r="F539" s="265" t="s">
        <v>322</v>
      </c>
      <c r="G539" s="263"/>
      <c r="H539" s="266">
        <v>21.699999999999999</v>
      </c>
      <c r="I539" s="267"/>
      <c r="J539" s="263"/>
      <c r="K539" s="263"/>
      <c r="L539" s="268"/>
      <c r="M539" s="269"/>
      <c r="N539" s="270"/>
      <c r="O539" s="270"/>
      <c r="P539" s="270"/>
      <c r="Q539" s="270"/>
      <c r="R539" s="270"/>
      <c r="S539" s="270"/>
      <c r="T539" s="27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2" t="s">
        <v>253</v>
      </c>
      <c r="AU539" s="272" t="s">
        <v>86</v>
      </c>
      <c r="AV539" s="14" t="s">
        <v>142</v>
      </c>
      <c r="AW539" s="14" t="s">
        <v>33</v>
      </c>
      <c r="AX539" s="14" t="s">
        <v>84</v>
      </c>
      <c r="AY539" s="272" t="s">
        <v>124</v>
      </c>
    </row>
    <row r="540" s="2" customFormat="1" ht="24.15" customHeight="1">
      <c r="A540" s="38"/>
      <c r="B540" s="39"/>
      <c r="C540" s="210" t="s">
        <v>1059</v>
      </c>
      <c r="D540" s="210" t="s">
        <v>125</v>
      </c>
      <c r="E540" s="211" t="s">
        <v>1060</v>
      </c>
      <c r="F540" s="212" t="s">
        <v>1061</v>
      </c>
      <c r="G540" s="213" t="s">
        <v>250</v>
      </c>
      <c r="H540" s="214">
        <v>43.82</v>
      </c>
      <c r="I540" s="215"/>
      <c r="J540" s="216">
        <f>ROUND(I540*H540,2)</f>
        <v>0</v>
      </c>
      <c r="K540" s="212" t="s">
        <v>251</v>
      </c>
      <c r="L540" s="44"/>
      <c r="M540" s="217" t="s">
        <v>1</v>
      </c>
      <c r="N540" s="218" t="s">
        <v>41</v>
      </c>
      <c r="O540" s="91"/>
      <c r="P540" s="219">
        <f>O540*H540</f>
        <v>0</v>
      </c>
      <c r="Q540" s="219">
        <v>0.00039825</v>
      </c>
      <c r="R540" s="219">
        <f>Q540*H540</f>
        <v>0.017451315000000002</v>
      </c>
      <c r="S540" s="219">
        <v>0</v>
      </c>
      <c r="T540" s="220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1" t="s">
        <v>201</v>
      </c>
      <c r="AT540" s="221" t="s">
        <v>125</v>
      </c>
      <c r="AU540" s="221" t="s">
        <v>86</v>
      </c>
      <c r="AY540" s="17" t="s">
        <v>124</v>
      </c>
      <c r="BE540" s="222">
        <f>IF(N540="základní",J540,0)</f>
        <v>0</v>
      </c>
      <c r="BF540" s="222">
        <f>IF(N540="snížená",J540,0)</f>
        <v>0</v>
      </c>
      <c r="BG540" s="222">
        <f>IF(N540="zákl. přenesená",J540,0)</f>
        <v>0</v>
      </c>
      <c r="BH540" s="222">
        <f>IF(N540="sníž. přenesená",J540,0)</f>
        <v>0</v>
      </c>
      <c r="BI540" s="222">
        <f>IF(N540="nulová",J540,0)</f>
        <v>0</v>
      </c>
      <c r="BJ540" s="17" t="s">
        <v>84</v>
      </c>
      <c r="BK540" s="222">
        <f>ROUND(I540*H540,2)</f>
        <v>0</v>
      </c>
      <c r="BL540" s="17" t="s">
        <v>201</v>
      </c>
      <c r="BM540" s="221" t="s">
        <v>1062</v>
      </c>
    </row>
    <row r="541" s="15" customFormat="1">
      <c r="A541" s="15"/>
      <c r="B541" s="278"/>
      <c r="C541" s="279"/>
      <c r="D541" s="223" t="s">
        <v>253</v>
      </c>
      <c r="E541" s="280" t="s">
        <v>1</v>
      </c>
      <c r="F541" s="281" t="s">
        <v>1057</v>
      </c>
      <c r="G541" s="279"/>
      <c r="H541" s="280" t="s">
        <v>1</v>
      </c>
      <c r="I541" s="282"/>
      <c r="J541" s="279"/>
      <c r="K541" s="279"/>
      <c r="L541" s="283"/>
      <c r="M541" s="284"/>
      <c r="N541" s="285"/>
      <c r="O541" s="285"/>
      <c r="P541" s="285"/>
      <c r="Q541" s="285"/>
      <c r="R541" s="285"/>
      <c r="S541" s="285"/>
      <c r="T541" s="286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87" t="s">
        <v>253</v>
      </c>
      <c r="AU541" s="287" t="s">
        <v>86</v>
      </c>
      <c r="AV541" s="15" t="s">
        <v>84</v>
      </c>
      <c r="AW541" s="15" t="s">
        <v>33</v>
      </c>
      <c r="AX541" s="15" t="s">
        <v>76</v>
      </c>
      <c r="AY541" s="287" t="s">
        <v>124</v>
      </c>
    </row>
    <row r="542" s="13" customFormat="1">
      <c r="A542" s="13"/>
      <c r="B542" s="241"/>
      <c r="C542" s="242"/>
      <c r="D542" s="223" t="s">
        <v>253</v>
      </c>
      <c r="E542" s="243" t="s">
        <v>1</v>
      </c>
      <c r="F542" s="244" t="s">
        <v>1063</v>
      </c>
      <c r="G542" s="242"/>
      <c r="H542" s="245">
        <v>43.82</v>
      </c>
      <c r="I542" s="246"/>
      <c r="J542" s="242"/>
      <c r="K542" s="242"/>
      <c r="L542" s="247"/>
      <c r="M542" s="248"/>
      <c r="N542" s="249"/>
      <c r="O542" s="249"/>
      <c r="P542" s="249"/>
      <c r="Q542" s="249"/>
      <c r="R542" s="249"/>
      <c r="S542" s="249"/>
      <c r="T542" s="25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1" t="s">
        <v>253</v>
      </c>
      <c r="AU542" s="251" t="s">
        <v>86</v>
      </c>
      <c r="AV542" s="13" t="s">
        <v>86</v>
      </c>
      <c r="AW542" s="13" t="s">
        <v>33</v>
      </c>
      <c r="AX542" s="13" t="s">
        <v>76</v>
      </c>
      <c r="AY542" s="251" t="s">
        <v>124</v>
      </c>
    </row>
    <row r="543" s="14" customFormat="1">
      <c r="A543" s="14"/>
      <c r="B543" s="262"/>
      <c r="C543" s="263"/>
      <c r="D543" s="223" t="s">
        <v>253</v>
      </c>
      <c r="E543" s="264" t="s">
        <v>409</v>
      </c>
      <c r="F543" s="265" t="s">
        <v>322</v>
      </c>
      <c r="G543" s="263"/>
      <c r="H543" s="266">
        <v>43.82</v>
      </c>
      <c r="I543" s="267"/>
      <c r="J543" s="263"/>
      <c r="K543" s="263"/>
      <c r="L543" s="268"/>
      <c r="M543" s="269"/>
      <c r="N543" s="270"/>
      <c r="O543" s="270"/>
      <c r="P543" s="270"/>
      <c r="Q543" s="270"/>
      <c r="R543" s="270"/>
      <c r="S543" s="270"/>
      <c r="T543" s="27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2" t="s">
        <v>253</v>
      </c>
      <c r="AU543" s="272" t="s">
        <v>86</v>
      </c>
      <c r="AV543" s="14" t="s">
        <v>142</v>
      </c>
      <c r="AW543" s="14" t="s">
        <v>33</v>
      </c>
      <c r="AX543" s="14" t="s">
        <v>84</v>
      </c>
      <c r="AY543" s="272" t="s">
        <v>124</v>
      </c>
    </row>
    <row r="544" s="2" customFormat="1" ht="37.8" customHeight="1">
      <c r="A544" s="38"/>
      <c r="B544" s="39"/>
      <c r="C544" s="252" t="s">
        <v>1064</v>
      </c>
      <c r="D544" s="252" t="s">
        <v>302</v>
      </c>
      <c r="E544" s="253" t="s">
        <v>1065</v>
      </c>
      <c r="F544" s="254" t="s">
        <v>1066</v>
      </c>
      <c r="G544" s="255" t="s">
        <v>250</v>
      </c>
      <c r="H544" s="256">
        <v>76.364000000000004</v>
      </c>
      <c r="I544" s="257"/>
      <c r="J544" s="258">
        <f>ROUND(I544*H544,2)</f>
        <v>0</v>
      </c>
      <c r="K544" s="254" t="s">
        <v>1</v>
      </c>
      <c r="L544" s="259"/>
      <c r="M544" s="260" t="s">
        <v>1</v>
      </c>
      <c r="N544" s="261" t="s">
        <v>41</v>
      </c>
      <c r="O544" s="91"/>
      <c r="P544" s="219">
        <f>O544*H544</f>
        <v>0</v>
      </c>
      <c r="Q544" s="219">
        <v>0.0044999999999999997</v>
      </c>
      <c r="R544" s="219">
        <f>Q544*H544</f>
        <v>0.343638</v>
      </c>
      <c r="S544" s="219">
        <v>0</v>
      </c>
      <c r="T544" s="220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1" t="s">
        <v>584</v>
      </c>
      <c r="AT544" s="221" t="s">
        <v>302</v>
      </c>
      <c r="AU544" s="221" t="s">
        <v>86</v>
      </c>
      <c r="AY544" s="17" t="s">
        <v>124</v>
      </c>
      <c r="BE544" s="222">
        <f>IF(N544="základní",J544,0)</f>
        <v>0</v>
      </c>
      <c r="BF544" s="222">
        <f>IF(N544="snížená",J544,0)</f>
        <v>0</v>
      </c>
      <c r="BG544" s="222">
        <f>IF(N544="zákl. přenesená",J544,0)</f>
        <v>0</v>
      </c>
      <c r="BH544" s="222">
        <f>IF(N544="sníž. přenesená",J544,0)</f>
        <v>0</v>
      </c>
      <c r="BI544" s="222">
        <f>IF(N544="nulová",J544,0)</f>
        <v>0</v>
      </c>
      <c r="BJ544" s="17" t="s">
        <v>84</v>
      </c>
      <c r="BK544" s="222">
        <f>ROUND(I544*H544,2)</f>
        <v>0</v>
      </c>
      <c r="BL544" s="17" t="s">
        <v>201</v>
      </c>
      <c r="BM544" s="221" t="s">
        <v>1067</v>
      </c>
    </row>
    <row r="545" s="13" customFormat="1">
      <c r="A545" s="13"/>
      <c r="B545" s="241"/>
      <c r="C545" s="242"/>
      <c r="D545" s="223" t="s">
        <v>253</v>
      </c>
      <c r="E545" s="243" t="s">
        <v>1</v>
      </c>
      <c r="F545" s="244" t="s">
        <v>1068</v>
      </c>
      <c r="G545" s="242"/>
      <c r="H545" s="245">
        <v>65.519999999999996</v>
      </c>
      <c r="I545" s="246"/>
      <c r="J545" s="242"/>
      <c r="K545" s="242"/>
      <c r="L545" s="247"/>
      <c r="M545" s="248"/>
      <c r="N545" s="249"/>
      <c r="O545" s="249"/>
      <c r="P545" s="249"/>
      <c r="Q545" s="249"/>
      <c r="R545" s="249"/>
      <c r="S545" s="249"/>
      <c r="T545" s="25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1" t="s">
        <v>253</v>
      </c>
      <c r="AU545" s="251" t="s">
        <v>86</v>
      </c>
      <c r="AV545" s="13" t="s">
        <v>86</v>
      </c>
      <c r="AW545" s="13" t="s">
        <v>33</v>
      </c>
      <c r="AX545" s="13" t="s">
        <v>84</v>
      </c>
      <c r="AY545" s="251" t="s">
        <v>124</v>
      </c>
    </row>
    <row r="546" s="13" customFormat="1">
      <c r="A546" s="13"/>
      <c r="B546" s="241"/>
      <c r="C546" s="242"/>
      <c r="D546" s="223" t="s">
        <v>253</v>
      </c>
      <c r="E546" s="242"/>
      <c r="F546" s="244" t="s">
        <v>1069</v>
      </c>
      <c r="G546" s="242"/>
      <c r="H546" s="245">
        <v>76.364000000000004</v>
      </c>
      <c r="I546" s="246"/>
      <c r="J546" s="242"/>
      <c r="K546" s="242"/>
      <c r="L546" s="247"/>
      <c r="M546" s="248"/>
      <c r="N546" s="249"/>
      <c r="O546" s="249"/>
      <c r="P546" s="249"/>
      <c r="Q546" s="249"/>
      <c r="R546" s="249"/>
      <c r="S546" s="249"/>
      <c r="T546" s="25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1" t="s">
        <v>253</v>
      </c>
      <c r="AU546" s="251" t="s">
        <v>86</v>
      </c>
      <c r="AV546" s="13" t="s">
        <v>86</v>
      </c>
      <c r="AW546" s="13" t="s">
        <v>4</v>
      </c>
      <c r="AX546" s="13" t="s">
        <v>84</v>
      </c>
      <c r="AY546" s="251" t="s">
        <v>124</v>
      </c>
    </row>
    <row r="547" s="2" customFormat="1" ht="24.15" customHeight="1">
      <c r="A547" s="38"/>
      <c r="B547" s="39"/>
      <c r="C547" s="210" t="s">
        <v>1070</v>
      </c>
      <c r="D547" s="210" t="s">
        <v>125</v>
      </c>
      <c r="E547" s="211" t="s">
        <v>1071</v>
      </c>
      <c r="F547" s="212" t="s">
        <v>1072</v>
      </c>
      <c r="G547" s="213" t="s">
        <v>250</v>
      </c>
      <c r="H547" s="214">
        <v>172.31200000000001</v>
      </c>
      <c r="I547" s="215"/>
      <c r="J547" s="216">
        <f>ROUND(I547*H547,2)</f>
        <v>0</v>
      </c>
      <c r="K547" s="212" t="s">
        <v>251</v>
      </c>
      <c r="L547" s="44"/>
      <c r="M547" s="217" t="s">
        <v>1</v>
      </c>
      <c r="N547" s="218" t="s">
        <v>41</v>
      </c>
      <c r="O547" s="91"/>
      <c r="P547" s="219">
        <f>O547*H547</f>
        <v>0</v>
      </c>
      <c r="Q547" s="219">
        <v>0</v>
      </c>
      <c r="R547" s="219">
        <f>Q547*H547</f>
        <v>0</v>
      </c>
      <c r="S547" s="219">
        <v>0</v>
      </c>
      <c r="T547" s="220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1" t="s">
        <v>201</v>
      </c>
      <c r="AT547" s="221" t="s">
        <v>125</v>
      </c>
      <c r="AU547" s="221" t="s">
        <v>86</v>
      </c>
      <c r="AY547" s="17" t="s">
        <v>124</v>
      </c>
      <c r="BE547" s="222">
        <f>IF(N547="základní",J547,0)</f>
        <v>0</v>
      </c>
      <c r="BF547" s="222">
        <f>IF(N547="snížená",J547,0)</f>
        <v>0</v>
      </c>
      <c r="BG547" s="222">
        <f>IF(N547="zákl. přenesená",J547,0)</f>
        <v>0</v>
      </c>
      <c r="BH547" s="222">
        <f>IF(N547="sníž. přenesená",J547,0)</f>
        <v>0</v>
      </c>
      <c r="BI547" s="222">
        <f>IF(N547="nulová",J547,0)</f>
        <v>0</v>
      </c>
      <c r="BJ547" s="17" t="s">
        <v>84</v>
      </c>
      <c r="BK547" s="222">
        <f>ROUND(I547*H547,2)</f>
        <v>0</v>
      </c>
      <c r="BL547" s="17" t="s">
        <v>201</v>
      </c>
      <c r="BM547" s="221" t="s">
        <v>1073</v>
      </c>
    </row>
    <row r="548" s="15" customFormat="1">
      <c r="A548" s="15"/>
      <c r="B548" s="278"/>
      <c r="C548" s="279"/>
      <c r="D548" s="223" t="s">
        <v>253</v>
      </c>
      <c r="E548" s="280" t="s">
        <v>1</v>
      </c>
      <c r="F548" s="281" t="s">
        <v>1074</v>
      </c>
      <c r="G548" s="279"/>
      <c r="H548" s="280" t="s">
        <v>1</v>
      </c>
      <c r="I548" s="282"/>
      <c r="J548" s="279"/>
      <c r="K548" s="279"/>
      <c r="L548" s="283"/>
      <c r="M548" s="284"/>
      <c r="N548" s="285"/>
      <c r="O548" s="285"/>
      <c r="P548" s="285"/>
      <c r="Q548" s="285"/>
      <c r="R548" s="285"/>
      <c r="S548" s="285"/>
      <c r="T548" s="286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87" t="s">
        <v>253</v>
      </c>
      <c r="AU548" s="287" t="s">
        <v>86</v>
      </c>
      <c r="AV548" s="15" t="s">
        <v>84</v>
      </c>
      <c r="AW548" s="15" t="s">
        <v>33</v>
      </c>
      <c r="AX548" s="15" t="s">
        <v>76</v>
      </c>
      <c r="AY548" s="287" t="s">
        <v>124</v>
      </c>
    </row>
    <row r="549" s="13" customFormat="1">
      <c r="A549" s="13"/>
      <c r="B549" s="241"/>
      <c r="C549" s="242"/>
      <c r="D549" s="223" t="s">
        <v>253</v>
      </c>
      <c r="E549" s="243" t="s">
        <v>1</v>
      </c>
      <c r="F549" s="244" t="s">
        <v>1075</v>
      </c>
      <c r="G549" s="242"/>
      <c r="H549" s="245">
        <v>77.480000000000004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1" t="s">
        <v>253</v>
      </c>
      <c r="AU549" s="251" t="s">
        <v>86</v>
      </c>
      <c r="AV549" s="13" t="s">
        <v>86</v>
      </c>
      <c r="AW549" s="13" t="s">
        <v>33</v>
      </c>
      <c r="AX549" s="13" t="s">
        <v>76</v>
      </c>
      <c r="AY549" s="251" t="s">
        <v>124</v>
      </c>
    </row>
    <row r="550" s="13" customFormat="1">
      <c r="A550" s="13"/>
      <c r="B550" s="241"/>
      <c r="C550" s="242"/>
      <c r="D550" s="223" t="s">
        <v>253</v>
      </c>
      <c r="E550" s="243" t="s">
        <v>1</v>
      </c>
      <c r="F550" s="244" t="s">
        <v>1076</v>
      </c>
      <c r="G550" s="242"/>
      <c r="H550" s="245">
        <v>22.422000000000001</v>
      </c>
      <c r="I550" s="246"/>
      <c r="J550" s="242"/>
      <c r="K550" s="242"/>
      <c r="L550" s="247"/>
      <c r="M550" s="248"/>
      <c r="N550" s="249"/>
      <c r="O550" s="249"/>
      <c r="P550" s="249"/>
      <c r="Q550" s="249"/>
      <c r="R550" s="249"/>
      <c r="S550" s="249"/>
      <c r="T550" s="25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1" t="s">
        <v>253</v>
      </c>
      <c r="AU550" s="251" t="s">
        <v>86</v>
      </c>
      <c r="AV550" s="13" t="s">
        <v>86</v>
      </c>
      <c r="AW550" s="13" t="s">
        <v>33</v>
      </c>
      <c r="AX550" s="13" t="s">
        <v>76</v>
      </c>
      <c r="AY550" s="251" t="s">
        <v>124</v>
      </c>
    </row>
    <row r="551" s="13" customFormat="1">
      <c r="A551" s="13"/>
      <c r="B551" s="241"/>
      <c r="C551" s="242"/>
      <c r="D551" s="223" t="s">
        <v>253</v>
      </c>
      <c r="E551" s="243" t="s">
        <v>1</v>
      </c>
      <c r="F551" s="244" t="s">
        <v>1077</v>
      </c>
      <c r="G551" s="242"/>
      <c r="H551" s="245">
        <v>72.409999999999997</v>
      </c>
      <c r="I551" s="246"/>
      <c r="J551" s="242"/>
      <c r="K551" s="242"/>
      <c r="L551" s="247"/>
      <c r="M551" s="248"/>
      <c r="N551" s="249"/>
      <c r="O551" s="249"/>
      <c r="P551" s="249"/>
      <c r="Q551" s="249"/>
      <c r="R551" s="249"/>
      <c r="S551" s="249"/>
      <c r="T551" s="25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1" t="s">
        <v>253</v>
      </c>
      <c r="AU551" s="251" t="s">
        <v>86</v>
      </c>
      <c r="AV551" s="13" t="s">
        <v>86</v>
      </c>
      <c r="AW551" s="13" t="s">
        <v>33</v>
      </c>
      <c r="AX551" s="13" t="s">
        <v>76</v>
      </c>
      <c r="AY551" s="251" t="s">
        <v>124</v>
      </c>
    </row>
    <row r="552" s="14" customFormat="1">
      <c r="A552" s="14"/>
      <c r="B552" s="262"/>
      <c r="C552" s="263"/>
      <c r="D552" s="223" t="s">
        <v>253</v>
      </c>
      <c r="E552" s="264" t="s">
        <v>412</v>
      </c>
      <c r="F552" s="265" t="s">
        <v>322</v>
      </c>
      <c r="G552" s="263"/>
      <c r="H552" s="266">
        <v>172.31200000000001</v>
      </c>
      <c r="I552" s="267"/>
      <c r="J552" s="263"/>
      <c r="K552" s="263"/>
      <c r="L552" s="268"/>
      <c r="M552" s="269"/>
      <c r="N552" s="270"/>
      <c r="O552" s="270"/>
      <c r="P552" s="270"/>
      <c r="Q552" s="270"/>
      <c r="R552" s="270"/>
      <c r="S552" s="270"/>
      <c r="T552" s="27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72" t="s">
        <v>253</v>
      </c>
      <c r="AU552" s="272" t="s">
        <v>86</v>
      </c>
      <c r="AV552" s="14" t="s">
        <v>142</v>
      </c>
      <c r="AW552" s="14" t="s">
        <v>33</v>
      </c>
      <c r="AX552" s="14" t="s">
        <v>84</v>
      </c>
      <c r="AY552" s="272" t="s">
        <v>124</v>
      </c>
    </row>
    <row r="553" s="2" customFormat="1" ht="16.5" customHeight="1">
      <c r="A553" s="38"/>
      <c r="B553" s="39"/>
      <c r="C553" s="252" t="s">
        <v>1078</v>
      </c>
      <c r="D553" s="252" t="s">
        <v>302</v>
      </c>
      <c r="E553" s="253" t="s">
        <v>1079</v>
      </c>
      <c r="F553" s="254" t="s">
        <v>1080</v>
      </c>
      <c r="G553" s="255" t="s">
        <v>275</v>
      </c>
      <c r="H553" s="256">
        <v>0.17199999999999999</v>
      </c>
      <c r="I553" s="257"/>
      <c r="J553" s="258">
        <f>ROUND(I553*H553,2)</f>
        <v>0</v>
      </c>
      <c r="K553" s="254" t="s">
        <v>251</v>
      </c>
      <c r="L553" s="259"/>
      <c r="M553" s="260" t="s">
        <v>1</v>
      </c>
      <c r="N553" s="261" t="s">
        <v>41</v>
      </c>
      <c r="O553" s="91"/>
      <c r="P553" s="219">
        <f>O553*H553</f>
        <v>0</v>
      </c>
      <c r="Q553" s="219">
        <v>1</v>
      </c>
      <c r="R553" s="219">
        <f>Q553*H553</f>
        <v>0.17199999999999999</v>
      </c>
      <c r="S553" s="219">
        <v>0</v>
      </c>
      <c r="T553" s="220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1" t="s">
        <v>584</v>
      </c>
      <c r="AT553" s="221" t="s">
        <v>302</v>
      </c>
      <c r="AU553" s="221" t="s">
        <v>86</v>
      </c>
      <c r="AY553" s="17" t="s">
        <v>124</v>
      </c>
      <c r="BE553" s="222">
        <f>IF(N553="základní",J553,0)</f>
        <v>0</v>
      </c>
      <c r="BF553" s="222">
        <f>IF(N553="snížená",J553,0)</f>
        <v>0</v>
      </c>
      <c r="BG553" s="222">
        <f>IF(N553="zákl. přenesená",J553,0)</f>
        <v>0</v>
      </c>
      <c r="BH553" s="222">
        <f>IF(N553="sníž. přenesená",J553,0)</f>
        <v>0</v>
      </c>
      <c r="BI553" s="222">
        <f>IF(N553="nulová",J553,0)</f>
        <v>0</v>
      </c>
      <c r="BJ553" s="17" t="s">
        <v>84</v>
      </c>
      <c r="BK553" s="222">
        <f>ROUND(I553*H553,2)</f>
        <v>0</v>
      </c>
      <c r="BL553" s="17" t="s">
        <v>201</v>
      </c>
      <c r="BM553" s="221" t="s">
        <v>1081</v>
      </c>
    </row>
    <row r="554" s="2" customFormat="1">
      <c r="A554" s="38"/>
      <c r="B554" s="39"/>
      <c r="C554" s="40"/>
      <c r="D554" s="223" t="s">
        <v>131</v>
      </c>
      <c r="E554" s="40"/>
      <c r="F554" s="224" t="s">
        <v>1082</v>
      </c>
      <c r="G554" s="40"/>
      <c r="H554" s="40"/>
      <c r="I554" s="225"/>
      <c r="J554" s="40"/>
      <c r="K554" s="40"/>
      <c r="L554" s="44"/>
      <c r="M554" s="226"/>
      <c r="N554" s="227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131</v>
      </c>
      <c r="AU554" s="17" t="s">
        <v>86</v>
      </c>
    </row>
    <row r="555" s="13" customFormat="1">
      <c r="A555" s="13"/>
      <c r="B555" s="241"/>
      <c r="C555" s="242"/>
      <c r="D555" s="223" t="s">
        <v>253</v>
      </c>
      <c r="E555" s="242"/>
      <c r="F555" s="244" t="s">
        <v>1083</v>
      </c>
      <c r="G555" s="242"/>
      <c r="H555" s="245">
        <v>0.17199999999999999</v>
      </c>
      <c r="I555" s="246"/>
      <c r="J555" s="242"/>
      <c r="K555" s="242"/>
      <c r="L555" s="247"/>
      <c r="M555" s="248"/>
      <c r="N555" s="249"/>
      <c r="O555" s="249"/>
      <c r="P555" s="249"/>
      <c r="Q555" s="249"/>
      <c r="R555" s="249"/>
      <c r="S555" s="249"/>
      <c r="T555" s="25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1" t="s">
        <v>253</v>
      </c>
      <c r="AU555" s="251" t="s">
        <v>86</v>
      </c>
      <c r="AV555" s="13" t="s">
        <v>86</v>
      </c>
      <c r="AW555" s="13" t="s">
        <v>4</v>
      </c>
      <c r="AX555" s="13" t="s">
        <v>84</v>
      </c>
      <c r="AY555" s="251" t="s">
        <v>124</v>
      </c>
    </row>
    <row r="556" s="2" customFormat="1" ht="24.15" customHeight="1">
      <c r="A556" s="38"/>
      <c r="B556" s="39"/>
      <c r="C556" s="210" t="s">
        <v>1084</v>
      </c>
      <c r="D556" s="210" t="s">
        <v>125</v>
      </c>
      <c r="E556" s="211" t="s">
        <v>1085</v>
      </c>
      <c r="F556" s="212" t="s">
        <v>1086</v>
      </c>
      <c r="G556" s="213" t="s">
        <v>250</v>
      </c>
      <c r="H556" s="214">
        <v>213.584</v>
      </c>
      <c r="I556" s="215"/>
      <c r="J556" s="216">
        <f>ROUND(I556*H556,2)</f>
        <v>0</v>
      </c>
      <c r="K556" s="212" t="s">
        <v>251</v>
      </c>
      <c r="L556" s="44"/>
      <c r="M556" s="217" t="s">
        <v>1</v>
      </c>
      <c r="N556" s="218" t="s">
        <v>41</v>
      </c>
      <c r="O556" s="91"/>
      <c r="P556" s="219">
        <f>O556*H556</f>
        <v>0</v>
      </c>
      <c r="Q556" s="219">
        <v>0</v>
      </c>
      <c r="R556" s="219">
        <f>Q556*H556</f>
        <v>0</v>
      </c>
      <c r="S556" s="219">
        <v>0</v>
      </c>
      <c r="T556" s="220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1" t="s">
        <v>201</v>
      </c>
      <c r="AT556" s="221" t="s">
        <v>125</v>
      </c>
      <c r="AU556" s="221" t="s">
        <v>86</v>
      </c>
      <c r="AY556" s="17" t="s">
        <v>124</v>
      </c>
      <c r="BE556" s="222">
        <f>IF(N556="základní",J556,0)</f>
        <v>0</v>
      </c>
      <c r="BF556" s="222">
        <f>IF(N556="snížená",J556,0)</f>
        <v>0</v>
      </c>
      <c r="BG556" s="222">
        <f>IF(N556="zákl. přenesená",J556,0)</f>
        <v>0</v>
      </c>
      <c r="BH556" s="222">
        <f>IF(N556="sníž. přenesená",J556,0)</f>
        <v>0</v>
      </c>
      <c r="BI556" s="222">
        <f>IF(N556="nulová",J556,0)</f>
        <v>0</v>
      </c>
      <c r="BJ556" s="17" t="s">
        <v>84</v>
      </c>
      <c r="BK556" s="222">
        <f>ROUND(I556*H556,2)</f>
        <v>0</v>
      </c>
      <c r="BL556" s="17" t="s">
        <v>201</v>
      </c>
      <c r="BM556" s="221" t="s">
        <v>1087</v>
      </c>
    </row>
    <row r="557" s="15" customFormat="1">
      <c r="A557" s="15"/>
      <c r="B557" s="278"/>
      <c r="C557" s="279"/>
      <c r="D557" s="223" t="s">
        <v>253</v>
      </c>
      <c r="E557" s="280" t="s">
        <v>1</v>
      </c>
      <c r="F557" s="281" t="s">
        <v>1088</v>
      </c>
      <c r="G557" s="279"/>
      <c r="H557" s="280" t="s">
        <v>1</v>
      </c>
      <c r="I557" s="282"/>
      <c r="J557" s="279"/>
      <c r="K557" s="279"/>
      <c r="L557" s="283"/>
      <c r="M557" s="284"/>
      <c r="N557" s="285"/>
      <c r="O557" s="285"/>
      <c r="P557" s="285"/>
      <c r="Q557" s="285"/>
      <c r="R557" s="285"/>
      <c r="S557" s="285"/>
      <c r="T557" s="286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87" t="s">
        <v>253</v>
      </c>
      <c r="AU557" s="287" t="s">
        <v>86</v>
      </c>
      <c r="AV557" s="15" t="s">
        <v>84</v>
      </c>
      <c r="AW557" s="15" t="s">
        <v>33</v>
      </c>
      <c r="AX557" s="15" t="s">
        <v>76</v>
      </c>
      <c r="AY557" s="287" t="s">
        <v>124</v>
      </c>
    </row>
    <row r="558" s="13" customFormat="1">
      <c r="A558" s="13"/>
      <c r="B558" s="241"/>
      <c r="C558" s="242"/>
      <c r="D558" s="223" t="s">
        <v>253</v>
      </c>
      <c r="E558" s="243" t="s">
        <v>1</v>
      </c>
      <c r="F558" s="244" t="s">
        <v>1089</v>
      </c>
      <c r="G558" s="242"/>
      <c r="H558" s="245">
        <v>213.584</v>
      </c>
      <c r="I558" s="246"/>
      <c r="J558" s="242"/>
      <c r="K558" s="242"/>
      <c r="L558" s="247"/>
      <c r="M558" s="248"/>
      <c r="N558" s="249"/>
      <c r="O558" s="249"/>
      <c r="P558" s="249"/>
      <c r="Q558" s="249"/>
      <c r="R558" s="249"/>
      <c r="S558" s="249"/>
      <c r="T558" s="25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1" t="s">
        <v>253</v>
      </c>
      <c r="AU558" s="251" t="s">
        <v>86</v>
      </c>
      <c r="AV558" s="13" t="s">
        <v>86</v>
      </c>
      <c r="AW558" s="13" t="s">
        <v>33</v>
      </c>
      <c r="AX558" s="13" t="s">
        <v>76</v>
      </c>
      <c r="AY558" s="251" t="s">
        <v>124</v>
      </c>
    </row>
    <row r="559" s="14" customFormat="1">
      <c r="A559" s="14"/>
      <c r="B559" s="262"/>
      <c r="C559" s="263"/>
      <c r="D559" s="223" t="s">
        <v>253</v>
      </c>
      <c r="E559" s="264" t="s">
        <v>1</v>
      </c>
      <c r="F559" s="265" t="s">
        <v>322</v>
      </c>
      <c r="G559" s="263"/>
      <c r="H559" s="266">
        <v>213.584</v>
      </c>
      <c r="I559" s="267"/>
      <c r="J559" s="263"/>
      <c r="K559" s="263"/>
      <c r="L559" s="268"/>
      <c r="M559" s="269"/>
      <c r="N559" s="270"/>
      <c r="O559" s="270"/>
      <c r="P559" s="270"/>
      <c r="Q559" s="270"/>
      <c r="R559" s="270"/>
      <c r="S559" s="270"/>
      <c r="T559" s="27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2" t="s">
        <v>253</v>
      </c>
      <c r="AU559" s="272" t="s">
        <v>86</v>
      </c>
      <c r="AV559" s="14" t="s">
        <v>142</v>
      </c>
      <c r="AW559" s="14" t="s">
        <v>33</v>
      </c>
      <c r="AX559" s="14" t="s">
        <v>84</v>
      </c>
      <c r="AY559" s="272" t="s">
        <v>124</v>
      </c>
    </row>
    <row r="560" s="2" customFormat="1" ht="16.5" customHeight="1">
      <c r="A560" s="38"/>
      <c r="B560" s="39"/>
      <c r="C560" s="252" t="s">
        <v>1090</v>
      </c>
      <c r="D560" s="252" t="s">
        <v>302</v>
      </c>
      <c r="E560" s="253" t="s">
        <v>1091</v>
      </c>
      <c r="F560" s="254" t="s">
        <v>1092</v>
      </c>
      <c r="G560" s="255" t="s">
        <v>275</v>
      </c>
      <c r="H560" s="256">
        <v>0.214</v>
      </c>
      <c r="I560" s="257"/>
      <c r="J560" s="258">
        <f>ROUND(I560*H560,2)</f>
        <v>0</v>
      </c>
      <c r="K560" s="254" t="s">
        <v>1093</v>
      </c>
      <c r="L560" s="259"/>
      <c r="M560" s="260" t="s">
        <v>1</v>
      </c>
      <c r="N560" s="261" t="s">
        <v>41</v>
      </c>
      <c r="O560" s="91"/>
      <c r="P560" s="219">
        <f>O560*H560</f>
        <v>0</v>
      </c>
      <c r="Q560" s="219">
        <v>1</v>
      </c>
      <c r="R560" s="219">
        <f>Q560*H560</f>
        <v>0.214</v>
      </c>
      <c r="S560" s="219">
        <v>0</v>
      </c>
      <c r="T560" s="220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1" t="s">
        <v>584</v>
      </c>
      <c r="AT560" s="221" t="s">
        <v>302</v>
      </c>
      <c r="AU560" s="221" t="s">
        <v>86</v>
      </c>
      <c r="AY560" s="17" t="s">
        <v>124</v>
      </c>
      <c r="BE560" s="222">
        <f>IF(N560="základní",J560,0)</f>
        <v>0</v>
      </c>
      <c r="BF560" s="222">
        <f>IF(N560="snížená",J560,0)</f>
        <v>0</v>
      </c>
      <c r="BG560" s="222">
        <f>IF(N560="zákl. přenesená",J560,0)</f>
        <v>0</v>
      </c>
      <c r="BH560" s="222">
        <f>IF(N560="sníž. přenesená",J560,0)</f>
        <v>0</v>
      </c>
      <c r="BI560" s="222">
        <f>IF(N560="nulová",J560,0)</f>
        <v>0</v>
      </c>
      <c r="BJ560" s="17" t="s">
        <v>84</v>
      </c>
      <c r="BK560" s="222">
        <f>ROUND(I560*H560,2)</f>
        <v>0</v>
      </c>
      <c r="BL560" s="17" t="s">
        <v>201</v>
      </c>
      <c r="BM560" s="221" t="s">
        <v>1094</v>
      </c>
    </row>
    <row r="561" s="2" customFormat="1">
      <c r="A561" s="38"/>
      <c r="B561" s="39"/>
      <c r="C561" s="40"/>
      <c r="D561" s="223" t="s">
        <v>131</v>
      </c>
      <c r="E561" s="40"/>
      <c r="F561" s="224" t="s">
        <v>1095</v>
      </c>
      <c r="G561" s="40"/>
      <c r="H561" s="40"/>
      <c r="I561" s="225"/>
      <c r="J561" s="40"/>
      <c r="K561" s="40"/>
      <c r="L561" s="44"/>
      <c r="M561" s="226"/>
      <c r="N561" s="227"/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131</v>
      </c>
      <c r="AU561" s="17" t="s">
        <v>86</v>
      </c>
    </row>
    <row r="562" s="13" customFormat="1">
      <c r="A562" s="13"/>
      <c r="B562" s="241"/>
      <c r="C562" s="242"/>
      <c r="D562" s="223" t="s">
        <v>253</v>
      </c>
      <c r="E562" s="242"/>
      <c r="F562" s="244" t="s">
        <v>1096</v>
      </c>
      <c r="G562" s="242"/>
      <c r="H562" s="245">
        <v>0.214</v>
      </c>
      <c r="I562" s="246"/>
      <c r="J562" s="242"/>
      <c r="K562" s="242"/>
      <c r="L562" s="247"/>
      <c r="M562" s="248"/>
      <c r="N562" s="249"/>
      <c r="O562" s="249"/>
      <c r="P562" s="249"/>
      <c r="Q562" s="249"/>
      <c r="R562" s="249"/>
      <c r="S562" s="249"/>
      <c r="T562" s="25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1" t="s">
        <v>253</v>
      </c>
      <c r="AU562" s="251" t="s">
        <v>86</v>
      </c>
      <c r="AV562" s="13" t="s">
        <v>86</v>
      </c>
      <c r="AW562" s="13" t="s">
        <v>4</v>
      </c>
      <c r="AX562" s="13" t="s">
        <v>84</v>
      </c>
      <c r="AY562" s="251" t="s">
        <v>124</v>
      </c>
    </row>
    <row r="563" s="2" customFormat="1" ht="33" customHeight="1">
      <c r="A563" s="38"/>
      <c r="B563" s="39"/>
      <c r="C563" s="210" t="s">
        <v>1097</v>
      </c>
      <c r="D563" s="210" t="s">
        <v>125</v>
      </c>
      <c r="E563" s="211" t="s">
        <v>1098</v>
      </c>
      <c r="F563" s="212" t="s">
        <v>1099</v>
      </c>
      <c r="G563" s="213" t="s">
        <v>250</v>
      </c>
      <c r="H563" s="214">
        <v>41.579999999999998</v>
      </c>
      <c r="I563" s="215"/>
      <c r="J563" s="216">
        <f>ROUND(I563*H563,2)</f>
        <v>0</v>
      </c>
      <c r="K563" s="212" t="s">
        <v>251</v>
      </c>
      <c r="L563" s="44"/>
      <c r="M563" s="217" t="s">
        <v>1</v>
      </c>
      <c r="N563" s="218" t="s">
        <v>41</v>
      </c>
      <c r="O563" s="91"/>
      <c r="P563" s="219">
        <f>O563*H563</f>
        <v>0</v>
      </c>
      <c r="Q563" s="219">
        <v>0</v>
      </c>
      <c r="R563" s="219">
        <f>Q563*H563</f>
        <v>0</v>
      </c>
      <c r="S563" s="219">
        <v>0</v>
      </c>
      <c r="T563" s="220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1" t="s">
        <v>201</v>
      </c>
      <c r="AT563" s="221" t="s">
        <v>125</v>
      </c>
      <c r="AU563" s="221" t="s">
        <v>86</v>
      </c>
      <c r="AY563" s="17" t="s">
        <v>124</v>
      </c>
      <c r="BE563" s="222">
        <f>IF(N563="základní",J563,0)</f>
        <v>0</v>
      </c>
      <c r="BF563" s="222">
        <f>IF(N563="snížená",J563,0)</f>
        <v>0</v>
      </c>
      <c r="BG563" s="222">
        <f>IF(N563="zákl. přenesená",J563,0)</f>
        <v>0</v>
      </c>
      <c r="BH563" s="222">
        <f>IF(N563="sníž. přenesená",J563,0)</f>
        <v>0</v>
      </c>
      <c r="BI563" s="222">
        <f>IF(N563="nulová",J563,0)</f>
        <v>0</v>
      </c>
      <c r="BJ563" s="17" t="s">
        <v>84</v>
      </c>
      <c r="BK563" s="222">
        <f>ROUND(I563*H563,2)</f>
        <v>0</v>
      </c>
      <c r="BL563" s="17" t="s">
        <v>201</v>
      </c>
      <c r="BM563" s="221" t="s">
        <v>1100</v>
      </c>
    </row>
    <row r="564" s="15" customFormat="1">
      <c r="A564" s="15"/>
      <c r="B564" s="278"/>
      <c r="C564" s="279"/>
      <c r="D564" s="223" t="s">
        <v>253</v>
      </c>
      <c r="E564" s="280" t="s">
        <v>1</v>
      </c>
      <c r="F564" s="281" t="s">
        <v>1101</v>
      </c>
      <c r="G564" s="279"/>
      <c r="H564" s="280" t="s">
        <v>1</v>
      </c>
      <c r="I564" s="282"/>
      <c r="J564" s="279"/>
      <c r="K564" s="279"/>
      <c r="L564" s="283"/>
      <c r="M564" s="284"/>
      <c r="N564" s="285"/>
      <c r="O564" s="285"/>
      <c r="P564" s="285"/>
      <c r="Q564" s="285"/>
      <c r="R564" s="285"/>
      <c r="S564" s="285"/>
      <c r="T564" s="286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87" t="s">
        <v>253</v>
      </c>
      <c r="AU564" s="287" t="s">
        <v>86</v>
      </c>
      <c r="AV564" s="15" t="s">
        <v>84</v>
      </c>
      <c r="AW564" s="15" t="s">
        <v>33</v>
      </c>
      <c r="AX564" s="15" t="s">
        <v>76</v>
      </c>
      <c r="AY564" s="287" t="s">
        <v>124</v>
      </c>
    </row>
    <row r="565" s="13" customFormat="1">
      <c r="A565" s="13"/>
      <c r="B565" s="241"/>
      <c r="C565" s="242"/>
      <c r="D565" s="223" t="s">
        <v>253</v>
      </c>
      <c r="E565" s="243" t="s">
        <v>1</v>
      </c>
      <c r="F565" s="244" t="s">
        <v>1102</v>
      </c>
      <c r="G565" s="242"/>
      <c r="H565" s="245">
        <v>41.579999999999998</v>
      </c>
      <c r="I565" s="246"/>
      <c r="J565" s="242"/>
      <c r="K565" s="242"/>
      <c r="L565" s="247"/>
      <c r="M565" s="248"/>
      <c r="N565" s="249"/>
      <c r="O565" s="249"/>
      <c r="P565" s="249"/>
      <c r="Q565" s="249"/>
      <c r="R565" s="249"/>
      <c r="S565" s="249"/>
      <c r="T565" s="25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1" t="s">
        <v>253</v>
      </c>
      <c r="AU565" s="251" t="s">
        <v>86</v>
      </c>
      <c r="AV565" s="13" t="s">
        <v>86</v>
      </c>
      <c r="AW565" s="13" t="s">
        <v>33</v>
      </c>
      <c r="AX565" s="13" t="s">
        <v>76</v>
      </c>
      <c r="AY565" s="251" t="s">
        <v>124</v>
      </c>
    </row>
    <row r="566" s="14" customFormat="1">
      <c r="A566" s="14"/>
      <c r="B566" s="262"/>
      <c r="C566" s="263"/>
      <c r="D566" s="223" t="s">
        <v>253</v>
      </c>
      <c r="E566" s="264" t="s">
        <v>400</v>
      </c>
      <c r="F566" s="265" t="s">
        <v>322</v>
      </c>
      <c r="G566" s="263"/>
      <c r="H566" s="266">
        <v>41.579999999999998</v>
      </c>
      <c r="I566" s="267"/>
      <c r="J566" s="263"/>
      <c r="K566" s="263"/>
      <c r="L566" s="268"/>
      <c r="M566" s="269"/>
      <c r="N566" s="270"/>
      <c r="O566" s="270"/>
      <c r="P566" s="270"/>
      <c r="Q566" s="270"/>
      <c r="R566" s="270"/>
      <c r="S566" s="270"/>
      <c r="T566" s="27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2" t="s">
        <v>253</v>
      </c>
      <c r="AU566" s="272" t="s">
        <v>86</v>
      </c>
      <c r="AV566" s="14" t="s">
        <v>142</v>
      </c>
      <c r="AW566" s="14" t="s">
        <v>33</v>
      </c>
      <c r="AX566" s="14" t="s">
        <v>84</v>
      </c>
      <c r="AY566" s="272" t="s">
        <v>124</v>
      </c>
    </row>
    <row r="567" s="2" customFormat="1" ht="16.5" customHeight="1">
      <c r="A567" s="38"/>
      <c r="B567" s="39"/>
      <c r="C567" s="252" t="s">
        <v>1103</v>
      </c>
      <c r="D567" s="252" t="s">
        <v>302</v>
      </c>
      <c r="E567" s="253" t="s">
        <v>1104</v>
      </c>
      <c r="F567" s="254" t="s">
        <v>1105</v>
      </c>
      <c r="G567" s="255" t="s">
        <v>250</v>
      </c>
      <c r="H567" s="256">
        <v>41.579999999999998</v>
      </c>
      <c r="I567" s="257"/>
      <c r="J567" s="258">
        <f>ROUND(I567*H567,2)</f>
        <v>0</v>
      </c>
      <c r="K567" s="254" t="s">
        <v>455</v>
      </c>
      <c r="L567" s="259"/>
      <c r="M567" s="260" t="s">
        <v>1</v>
      </c>
      <c r="N567" s="261" t="s">
        <v>41</v>
      </c>
      <c r="O567" s="91"/>
      <c r="P567" s="219">
        <f>O567*H567</f>
        <v>0</v>
      </c>
      <c r="Q567" s="219">
        <v>0.0011199999999999999</v>
      </c>
      <c r="R567" s="219">
        <f>Q567*H567</f>
        <v>0.046569599999999996</v>
      </c>
      <c r="S567" s="219">
        <v>0</v>
      </c>
      <c r="T567" s="220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1" t="s">
        <v>161</v>
      </c>
      <c r="AT567" s="221" t="s">
        <v>302</v>
      </c>
      <c r="AU567" s="221" t="s">
        <v>86</v>
      </c>
      <c r="AY567" s="17" t="s">
        <v>124</v>
      </c>
      <c r="BE567" s="222">
        <f>IF(N567="základní",J567,0)</f>
        <v>0</v>
      </c>
      <c r="BF567" s="222">
        <f>IF(N567="snížená",J567,0)</f>
        <v>0</v>
      </c>
      <c r="BG567" s="222">
        <f>IF(N567="zákl. přenesená",J567,0)</f>
        <v>0</v>
      </c>
      <c r="BH567" s="222">
        <f>IF(N567="sníž. přenesená",J567,0)</f>
        <v>0</v>
      </c>
      <c r="BI567" s="222">
        <f>IF(N567="nulová",J567,0)</f>
        <v>0</v>
      </c>
      <c r="BJ567" s="17" t="s">
        <v>84</v>
      </c>
      <c r="BK567" s="222">
        <f>ROUND(I567*H567,2)</f>
        <v>0</v>
      </c>
      <c r="BL567" s="17" t="s">
        <v>142</v>
      </c>
      <c r="BM567" s="221" t="s">
        <v>1106</v>
      </c>
    </row>
    <row r="568" s="11" customFormat="1" ht="22.8" customHeight="1">
      <c r="A568" s="11"/>
      <c r="B568" s="196"/>
      <c r="C568" s="197"/>
      <c r="D568" s="198" t="s">
        <v>75</v>
      </c>
      <c r="E568" s="239" t="s">
        <v>1107</v>
      </c>
      <c r="F568" s="239" t="s">
        <v>1108</v>
      </c>
      <c r="G568" s="197"/>
      <c r="H568" s="197"/>
      <c r="I568" s="200"/>
      <c r="J568" s="240">
        <f>BK568</f>
        <v>0</v>
      </c>
      <c r="K568" s="197"/>
      <c r="L568" s="202"/>
      <c r="M568" s="203"/>
      <c r="N568" s="204"/>
      <c r="O568" s="204"/>
      <c r="P568" s="205">
        <f>SUM(P569:P583)</f>
        <v>0</v>
      </c>
      <c r="Q568" s="204"/>
      <c r="R568" s="205">
        <f>SUM(R569:R583)</f>
        <v>0.12243000000000001</v>
      </c>
      <c r="S568" s="204"/>
      <c r="T568" s="206">
        <f>SUM(T569:T583)</f>
        <v>0</v>
      </c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R568" s="207" t="s">
        <v>86</v>
      </c>
      <c r="AT568" s="208" t="s">
        <v>75</v>
      </c>
      <c r="AU568" s="208" t="s">
        <v>84</v>
      </c>
      <c r="AY568" s="207" t="s">
        <v>124</v>
      </c>
      <c r="BK568" s="209">
        <f>SUM(BK569:BK583)</f>
        <v>0</v>
      </c>
    </row>
    <row r="569" s="2" customFormat="1" ht="24.15" customHeight="1">
      <c r="A569" s="38"/>
      <c r="B569" s="39"/>
      <c r="C569" s="210" t="s">
        <v>1109</v>
      </c>
      <c r="D569" s="210" t="s">
        <v>125</v>
      </c>
      <c r="E569" s="211" t="s">
        <v>1110</v>
      </c>
      <c r="F569" s="212" t="s">
        <v>1111</v>
      </c>
      <c r="G569" s="213" t="s">
        <v>333</v>
      </c>
      <c r="H569" s="214">
        <v>296</v>
      </c>
      <c r="I569" s="215"/>
      <c r="J569" s="216">
        <f>ROUND(I569*H569,2)</f>
        <v>0</v>
      </c>
      <c r="K569" s="212" t="s">
        <v>251</v>
      </c>
      <c r="L569" s="44"/>
      <c r="M569" s="217" t="s">
        <v>1</v>
      </c>
      <c r="N569" s="218" t="s">
        <v>41</v>
      </c>
      <c r="O569" s="91"/>
      <c r="P569" s="219">
        <f>O569*H569</f>
        <v>0</v>
      </c>
      <c r="Q569" s="219">
        <v>0</v>
      </c>
      <c r="R569" s="219">
        <f>Q569*H569</f>
        <v>0</v>
      </c>
      <c r="S569" s="219">
        <v>0</v>
      </c>
      <c r="T569" s="220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1" t="s">
        <v>201</v>
      </c>
      <c r="AT569" s="221" t="s">
        <v>125</v>
      </c>
      <c r="AU569" s="221" t="s">
        <v>86</v>
      </c>
      <c r="AY569" s="17" t="s">
        <v>124</v>
      </c>
      <c r="BE569" s="222">
        <f>IF(N569="základní",J569,0)</f>
        <v>0</v>
      </c>
      <c r="BF569" s="222">
        <f>IF(N569="snížená",J569,0)</f>
        <v>0</v>
      </c>
      <c r="BG569" s="222">
        <f>IF(N569="zákl. přenesená",J569,0)</f>
        <v>0</v>
      </c>
      <c r="BH569" s="222">
        <f>IF(N569="sníž. přenesená",J569,0)</f>
        <v>0</v>
      </c>
      <c r="BI569" s="222">
        <f>IF(N569="nulová",J569,0)</f>
        <v>0</v>
      </c>
      <c r="BJ569" s="17" t="s">
        <v>84</v>
      </c>
      <c r="BK569" s="222">
        <f>ROUND(I569*H569,2)</f>
        <v>0</v>
      </c>
      <c r="BL569" s="17" t="s">
        <v>201</v>
      </c>
      <c r="BM569" s="221" t="s">
        <v>1112</v>
      </c>
    </row>
    <row r="570" s="15" customFormat="1">
      <c r="A570" s="15"/>
      <c r="B570" s="278"/>
      <c r="C570" s="279"/>
      <c r="D570" s="223" t="s">
        <v>253</v>
      </c>
      <c r="E570" s="280" t="s">
        <v>1</v>
      </c>
      <c r="F570" s="281" t="s">
        <v>1113</v>
      </c>
      <c r="G570" s="279"/>
      <c r="H570" s="280" t="s">
        <v>1</v>
      </c>
      <c r="I570" s="282"/>
      <c r="J570" s="279"/>
      <c r="K570" s="279"/>
      <c r="L570" s="283"/>
      <c r="M570" s="284"/>
      <c r="N570" s="285"/>
      <c r="O570" s="285"/>
      <c r="P570" s="285"/>
      <c r="Q570" s="285"/>
      <c r="R570" s="285"/>
      <c r="S570" s="285"/>
      <c r="T570" s="286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87" t="s">
        <v>253</v>
      </c>
      <c r="AU570" s="287" t="s">
        <v>86</v>
      </c>
      <c r="AV570" s="15" t="s">
        <v>84</v>
      </c>
      <c r="AW570" s="15" t="s">
        <v>33</v>
      </c>
      <c r="AX570" s="15" t="s">
        <v>76</v>
      </c>
      <c r="AY570" s="287" t="s">
        <v>124</v>
      </c>
    </row>
    <row r="571" s="15" customFormat="1">
      <c r="A571" s="15"/>
      <c r="B571" s="278"/>
      <c r="C571" s="279"/>
      <c r="D571" s="223" t="s">
        <v>253</v>
      </c>
      <c r="E571" s="280" t="s">
        <v>1</v>
      </c>
      <c r="F571" s="281" t="s">
        <v>1114</v>
      </c>
      <c r="G571" s="279"/>
      <c r="H571" s="280" t="s">
        <v>1</v>
      </c>
      <c r="I571" s="282"/>
      <c r="J571" s="279"/>
      <c r="K571" s="279"/>
      <c r="L571" s="283"/>
      <c r="M571" s="284"/>
      <c r="N571" s="285"/>
      <c r="O571" s="285"/>
      <c r="P571" s="285"/>
      <c r="Q571" s="285"/>
      <c r="R571" s="285"/>
      <c r="S571" s="285"/>
      <c r="T571" s="286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87" t="s">
        <v>253</v>
      </c>
      <c r="AU571" s="287" t="s">
        <v>86</v>
      </c>
      <c r="AV571" s="15" t="s">
        <v>84</v>
      </c>
      <c r="AW571" s="15" t="s">
        <v>33</v>
      </c>
      <c r="AX571" s="15" t="s">
        <v>76</v>
      </c>
      <c r="AY571" s="287" t="s">
        <v>124</v>
      </c>
    </row>
    <row r="572" s="15" customFormat="1">
      <c r="A572" s="15"/>
      <c r="B572" s="278"/>
      <c r="C572" s="279"/>
      <c r="D572" s="223" t="s">
        <v>253</v>
      </c>
      <c r="E572" s="280" t="s">
        <v>1</v>
      </c>
      <c r="F572" s="281" t="s">
        <v>1115</v>
      </c>
      <c r="G572" s="279"/>
      <c r="H572" s="280" t="s">
        <v>1</v>
      </c>
      <c r="I572" s="282"/>
      <c r="J572" s="279"/>
      <c r="K572" s="279"/>
      <c r="L572" s="283"/>
      <c r="M572" s="284"/>
      <c r="N572" s="285"/>
      <c r="O572" s="285"/>
      <c r="P572" s="285"/>
      <c r="Q572" s="285"/>
      <c r="R572" s="285"/>
      <c r="S572" s="285"/>
      <c r="T572" s="286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87" t="s">
        <v>253</v>
      </c>
      <c r="AU572" s="287" t="s">
        <v>86</v>
      </c>
      <c r="AV572" s="15" t="s">
        <v>84</v>
      </c>
      <c r="AW572" s="15" t="s">
        <v>33</v>
      </c>
      <c r="AX572" s="15" t="s">
        <v>76</v>
      </c>
      <c r="AY572" s="287" t="s">
        <v>124</v>
      </c>
    </row>
    <row r="573" s="13" customFormat="1">
      <c r="A573" s="13"/>
      <c r="B573" s="241"/>
      <c r="C573" s="242"/>
      <c r="D573" s="223" t="s">
        <v>253</v>
      </c>
      <c r="E573" s="243" t="s">
        <v>1</v>
      </c>
      <c r="F573" s="244" t="s">
        <v>1116</v>
      </c>
      <c r="G573" s="242"/>
      <c r="H573" s="245">
        <v>296</v>
      </c>
      <c r="I573" s="246"/>
      <c r="J573" s="242"/>
      <c r="K573" s="242"/>
      <c r="L573" s="247"/>
      <c r="M573" s="248"/>
      <c r="N573" s="249"/>
      <c r="O573" s="249"/>
      <c r="P573" s="249"/>
      <c r="Q573" s="249"/>
      <c r="R573" s="249"/>
      <c r="S573" s="249"/>
      <c r="T573" s="25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1" t="s">
        <v>253</v>
      </c>
      <c r="AU573" s="251" t="s">
        <v>86</v>
      </c>
      <c r="AV573" s="13" t="s">
        <v>86</v>
      </c>
      <c r="AW573" s="13" t="s">
        <v>33</v>
      </c>
      <c r="AX573" s="13" t="s">
        <v>76</v>
      </c>
      <c r="AY573" s="251" t="s">
        <v>124</v>
      </c>
    </row>
    <row r="574" s="14" customFormat="1">
      <c r="A574" s="14"/>
      <c r="B574" s="262"/>
      <c r="C574" s="263"/>
      <c r="D574" s="223" t="s">
        <v>253</v>
      </c>
      <c r="E574" s="264" t="s">
        <v>1</v>
      </c>
      <c r="F574" s="265" t="s">
        <v>322</v>
      </c>
      <c r="G574" s="263"/>
      <c r="H574" s="266">
        <v>296</v>
      </c>
      <c r="I574" s="267"/>
      <c r="J574" s="263"/>
      <c r="K574" s="263"/>
      <c r="L574" s="268"/>
      <c r="M574" s="269"/>
      <c r="N574" s="270"/>
      <c r="O574" s="270"/>
      <c r="P574" s="270"/>
      <c r="Q574" s="270"/>
      <c r="R574" s="270"/>
      <c r="S574" s="270"/>
      <c r="T574" s="27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2" t="s">
        <v>253</v>
      </c>
      <c r="AU574" s="272" t="s">
        <v>86</v>
      </c>
      <c r="AV574" s="14" t="s">
        <v>142</v>
      </c>
      <c r="AW574" s="14" t="s">
        <v>33</v>
      </c>
      <c r="AX574" s="14" t="s">
        <v>84</v>
      </c>
      <c r="AY574" s="272" t="s">
        <v>124</v>
      </c>
    </row>
    <row r="575" s="2" customFormat="1" ht="24.15" customHeight="1">
      <c r="A575" s="38"/>
      <c r="B575" s="39"/>
      <c r="C575" s="252" t="s">
        <v>1117</v>
      </c>
      <c r="D575" s="252" t="s">
        <v>302</v>
      </c>
      <c r="E575" s="253" t="s">
        <v>1118</v>
      </c>
      <c r="F575" s="254" t="s">
        <v>1119</v>
      </c>
      <c r="G575" s="255" t="s">
        <v>333</v>
      </c>
      <c r="H575" s="256">
        <v>310.80000000000001</v>
      </c>
      <c r="I575" s="257"/>
      <c r="J575" s="258">
        <f>ROUND(I575*H575,2)</f>
        <v>0</v>
      </c>
      <c r="K575" s="254" t="s">
        <v>251</v>
      </c>
      <c r="L575" s="259"/>
      <c r="M575" s="260" t="s">
        <v>1</v>
      </c>
      <c r="N575" s="261" t="s">
        <v>41</v>
      </c>
      <c r="O575" s="91"/>
      <c r="P575" s="219">
        <f>O575*H575</f>
        <v>0</v>
      </c>
      <c r="Q575" s="219">
        <v>0.00020000000000000001</v>
      </c>
      <c r="R575" s="219">
        <f>Q575*H575</f>
        <v>0.062160000000000007</v>
      </c>
      <c r="S575" s="219">
        <v>0</v>
      </c>
      <c r="T575" s="220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1" t="s">
        <v>584</v>
      </c>
      <c r="AT575" s="221" t="s">
        <v>302</v>
      </c>
      <c r="AU575" s="221" t="s">
        <v>86</v>
      </c>
      <c r="AY575" s="17" t="s">
        <v>124</v>
      </c>
      <c r="BE575" s="222">
        <f>IF(N575="základní",J575,0)</f>
        <v>0</v>
      </c>
      <c r="BF575" s="222">
        <f>IF(N575="snížená",J575,0)</f>
        <v>0</v>
      </c>
      <c r="BG575" s="222">
        <f>IF(N575="zákl. přenesená",J575,0)</f>
        <v>0</v>
      </c>
      <c r="BH575" s="222">
        <f>IF(N575="sníž. přenesená",J575,0)</f>
        <v>0</v>
      </c>
      <c r="BI575" s="222">
        <f>IF(N575="nulová",J575,0)</f>
        <v>0</v>
      </c>
      <c r="BJ575" s="17" t="s">
        <v>84</v>
      </c>
      <c r="BK575" s="222">
        <f>ROUND(I575*H575,2)</f>
        <v>0</v>
      </c>
      <c r="BL575" s="17" t="s">
        <v>201</v>
      </c>
      <c r="BM575" s="221" t="s">
        <v>1120</v>
      </c>
    </row>
    <row r="576" s="13" customFormat="1">
      <c r="A576" s="13"/>
      <c r="B576" s="241"/>
      <c r="C576" s="242"/>
      <c r="D576" s="223" t="s">
        <v>253</v>
      </c>
      <c r="E576" s="242"/>
      <c r="F576" s="244" t="s">
        <v>1121</v>
      </c>
      <c r="G576" s="242"/>
      <c r="H576" s="245">
        <v>310.80000000000001</v>
      </c>
      <c r="I576" s="246"/>
      <c r="J576" s="242"/>
      <c r="K576" s="242"/>
      <c r="L576" s="247"/>
      <c r="M576" s="248"/>
      <c r="N576" s="249"/>
      <c r="O576" s="249"/>
      <c r="P576" s="249"/>
      <c r="Q576" s="249"/>
      <c r="R576" s="249"/>
      <c r="S576" s="249"/>
      <c r="T576" s="25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1" t="s">
        <v>253</v>
      </c>
      <c r="AU576" s="251" t="s">
        <v>86</v>
      </c>
      <c r="AV576" s="13" t="s">
        <v>86</v>
      </c>
      <c r="AW576" s="13" t="s">
        <v>4</v>
      </c>
      <c r="AX576" s="13" t="s">
        <v>84</v>
      </c>
      <c r="AY576" s="251" t="s">
        <v>124</v>
      </c>
    </row>
    <row r="577" s="2" customFormat="1" ht="24.15" customHeight="1">
      <c r="A577" s="38"/>
      <c r="B577" s="39"/>
      <c r="C577" s="210" t="s">
        <v>1122</v>
      </c>
      <c r="D577" s="210" t="s">
        <v>125</v>
      </c>
      <c r="E577" s="211" t="s">
        <v>1123</v>
      </c>
      <c r="F577" s="212" t="s">
        <v>1124</v>
      </c>
      <c r="G577" s="213" t="s">
        <v>333</v>
      </c>
      <c r="H577" s="214">
        <v>164</v>
      </c>
      <c r="I577" s="215"/>
      <c r="J577" s="216">
        <f>ROUND(I577*H577,2)</f>
        <v>0</v>
      </c>
      <c r="K577" s="212" t="s">
        <v>251</v>
      </c>
      <c r="L577" s="44"/>
      <c r="M577" s="217" t="s">
        <v>1</v>
      </c>
      <c r="N577" s="218" t="s">
        <v>41</v>
      </c>
      <c r="O577" s="91"/>
      <c r="P577" s="219">
        <f>O577*H577</f>
        <v>0</v>
      </c>
      <c r="Q577" s="219">
        <v>0</v>
      </c>
      <c r="R577" s="219">
        <f>Q577*H577</f>
        <v>0</v>
      </c>
      <c r="S577" s="219">
        <v>0</v>
      </c>
      <c r="T577" s="220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1" t="s">
        <v>201</v>
      </c>
      <c r="AT577" s="221" t="s">
        <v>125</v>
      </c>
      <c r="AU577" s="221" t="s">
        <v>86</v>
      </c>
      <c r="AY577" s="17" t="s">
        <v>124</v>
      </c>
      <c r="BE577" s="222">
        <f>IF(N577="základní",J577,0)</f>
        <v>0</v>
      </c>
      <c r="BF577" s="222">
        <f>IF(N577="snížená",J577,0)</f>
        <v>0</v>
      </c>
      <c r="BG577" s="222">
        <f>IF(N577="zákl. přenesená",J577,0)</f>
        <v>0</v>
      </c>
      <c r="BH577" s="222">
        <f>IF(N577="sníž. přenesená",J577,0)</f>
        <v>0</v>
      </c>
      <c r="BI577" s="222">
        <f>IF(N577="nulová",J577,0)</f>
        <v>0</v>
      </c>
      <c r="BJ577" s="17" t="s">
        <v>84</v>
      </c>
      <c r="BK577" s="222">
        <f>ROUND(I577*H577,2)</f>
        <v>0</v>
      </c>
      <c r="BL577" s="17" t="s">
        <v>201</v>
      </c>
      <c r="BM577" s="221" t="s">
        <v>1125</v>
      </c>
    </row>
    <row r="578" s="15" customFormat="1">
      <c r="A578" s="15"/>
      <c r="B578" s="278"/>
      <c r="C578" s="279"/>
      <c r="D578" s="223" t="s">
        <v>253</v>
      </c>
      <c r="E578" s="280" t="s">
        <v>1</v>
      </c>
      <c r="F578" s="281" t="s">
        <v>1126</v>
      </c>
      <c r="G578" s="279"/>
      <c r="H578" s="280" t="s">
        <v>1</v>
      </c>
      <c r="I578" s="282"/>
      <c r="J578" s="279"/>
      <c r="K578" s="279"/>
      <c r="L578" s="283"/>
      <c r="M578" s="284"/>
      <c r="N578" s="285"/>
      <c r="O578" s="285"/>
      <c r="P578" s="285"/>
      <c r="Q578" s="285"/>
      <c r="R578" s="285"/>
      <c r="S578" s="285"/>
      <c r="T578" s="286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87" t="s">
        <v>253</v>
      </c>
      <c r="AU578" s="287" t="s">
        <v>86</v>
      </c>
      <c r="AV578" s="15" t="s">
        <v>84</v>
      </c>
      <c r="AW578" s="15" t="s">
        <v>33</v>
      </c>
      <c r="AX578" s="15" t="s">
        <v>76</v>
      </c>
      <c r="AY578" s="287" t="s">
        <v>124</v>
      </c>
    </row>
    <row r="579" s="15" customFormat="1">
      <c r="A579" s="15"/>
      <c r="B579" s="278"/>
      <c r="C579" s="279"/>
      <c r="D579" s="223" t="s">
        <v>253</v>
      </c>
      <c r="E579" s="280" t="s">
        <v>1</v>
      </c>
      <c r="F579" s="281" t="s">
        <v>1115</v>
      </c>
      <c r="G579" s="279"/>
      <c r="H579" s="280" t="s">
        <v>1</v>
      </c>
      <c r="I579" s="282"/>
      <c r="J579" s="279"/>
      <c r="K579" s="279"/>
      <c r="L579" s="283"/>
      <c r="M579" s="284"/>
      <c r="N579" s="285"/>
      <c r="O579" s="285"/>
      <c r="P579" s="285"/>
      <c r="Q579" s="285"/>
      <c r="R579" s="285"/>
      <c r="S579" s="285"/>
      <c r="T579" s="286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87" t="s">
        <v>253</v>
      </c>
      <c r="AU579" s="287" t="s">
        <v>86</v>
      </c>
      <c r="AV579" s="15" t="s">
        <v>84</v>
      </c>
      <c r="AW579" s="15" t="s">
        <v>33</v>
      </c>
      <c r="AX579" s="15" t="s">
        <v>76</v>
      </c>
      <c r="AY579" s="287" t="s">
        <v>124</v>
      </c>
    </row>
    <row r="580" s="13" customFormat="1">
      <c r="A580" s="13"/>
      <c r="B580" s="241"/>
      <c r="C580" s="242"/>
      <c r="D580" s="223" t="s">
        <v>253</v>
      </c>
      <c r="E580" s="243" t="s">
        <v>1</v>
      </c>
      <c r="F580" s="244" t="s">
        <v>1127</v>
      </c>
      <c r="G580" s="242"/>
      <c r="H580" s="245">
        <v>164</v>
      </c>
      <c r="I580" s="246"/>
      <c r="J580" s="242"/>
      <c r="K580" s="242"/>
      <c r="L580" s="247"/>
      <c r="M580" s="248"/>
      <c r="N580" s="249"/>
      <c r="O580" s="249"/>
      <c r="P580" s="249"/>
      <c r="Q580" s="249"/>
      <c r="R580" s="249"/>
      <c r="S580" s="249"/>
      <c r="T580" s="25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1" t="s">
        <v>253</v>
      </c>
      <c r="AU580" s="251" t="s">
        <v>86</v>
      </c>
      <c r="AV580" s="13" t="s">
        <v>86</v>
      </c>
      <c r="AW580" s="13" t="s">
        <v>33</v>
      </c>
      <c r="AX580" s="13" t="s">
        <v>76</v>
      </c>
      <c r="AY580" s="251" t="s">
        <v>124</v>
      </c>
    </row>
    <row r="581" s="14" customFormat="1">
      <c r="A581" s="14"/>
      <c r="B581" s="262"/>
      <c r="C581" s="263"/>
      <c r="D581" s="223" t="s">
        <v>253</v>
      </c>
      <c r="E581" s="264" t="s">
        <v>1</v>
      </c>
      <c r="F581" s="265" t="s">
        <v>322</v>
      </c>
      <c r="G581" s="263"/>
      <c r="H581" s="266">
        <v>164</v>
      </c>
      <c r="I581" s="267"/>
      <c r="J581" s="263"/>
      <c r="K581" s="263"/>
      <c r="L581" s="268"/>
      <c r="M581" s="269"/>
      <c r="N581" s="270"/>
      <c r="O581" s="270"/>
      <c r="P581" s="270"/>
      <c r="Q581" s="270"/>
      <c r="R581" s="270"/>
      <c r="S581" s="270"/>
      <c r="T581" s="27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72" t="s">
        <v>253</v>
      </c>
      <c r="AU581" s="272" t="s">
        <v>86</v>
      </c>
      <c r="AV581" s="14" t="s">
        <v>142</v>
      </c>
      <c r="AW581" s="14" t="s">
        <v>33</v>
      </c>
      <c r="AX581" s="14" t="s">
        <v>84</v>
      </c>
      <c r="AY581" s="272" t="s">
        <v>124</v>
      </c>
    </row>
    <row r="582" s="2" customFormat="1" ht="24.15" customHeight="1">
      <c r="A582" s="38"/>
      <c r="B582" s="39"/>
      <c r="C582" s="252" t="s">
        <v>1128</v>
      </c>
      <c r="D582" s="252" t="s">
        <v>302</v>
      </c>
      <c r="E582" s="253" t="s">
        <v>1129</v>
      </c>
      <c r="F582" s="254" t="s">
        <v>1130</v>
      </c>
      <c r="G582" s="255" t="s">
        <v>333</v>
      </c>
      <c r="H582" s="256">
        <v>172.19999999999999</v>
      </c>
      <c r="I582" s="257"/>
      <c r="J582" s="258">
        <f>ROUND(I582*H582,2)</f>
        <v>0</v>
      </c>
      <c r="K582" s="254" t="s">
        <v>251</v>
      </c>
      <c r="L582" s="259"/>
      <c r="M582" s="260" t="s">
        <v>1</v>
      </c>
      <c r="N582" s="261" t="s">
        <v>41</v>
      </c>
      <c r="O582" s="91"/>
      <c r="P582" s="219">
        <f>O582*H582</f>
        <v>0</v>
      </c>
      <c r="Q582" s="219">
        <v>0.00035</v>
      </c>
      <c r="R582" s="219">
        <f>Q582*H582</f>
        <v>0.060269999999999997</v>
      </c>
      <c r="S582" s="219">
        <v>0</v>
      </c>
      <c r="T582" s="220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1" t="s">
        <v>584</v>
      </c>
      <c r="AT582" s="221" t="s">
        <v>302</v>
      </c>
      <c r="AU582" s="221" t="s">
        <v>86</v>
      </c>
      <c r="AY582" s="17" t="s">
        <v>124</v>
      </c>
      <c r="BE582" s="222">
        <f>IF(N582="základní",J582,0)</f>
        <v>0</v>
      </c>
      <c r="BF582" s="222">
        <f>IF(N582="snížená",J582,0)</f>
        <v>0</v>
      </c>
      <c r="BG582" s="222">
        <f>IF(N582="zákl. přenesená",J582,0)</f>
        <v>0</v>
      </c>
      <c r="BH582" s="222">
        <f>IF(N582="sníž. přenesená",J582,0)</f>
        <v>0</v>
      </c>
      <c r="BI582" s="222">
        <f>IF(N582="nulová",J582,0)</f>
        <v>0</v>
      </c>
      <c r="BJ582" s="17" t="s">
        <v>84</v>
      </c>
      <c r="BK582" s="222">
        <f>ROUND(I582*H582,2)</f>
        <v>0</v>
      </c>
      <c r="BL582" s="17" t="s">
        <v>201</v>
      </c>
      <c r="BM582" s="221" t="s">
        <v>1131</v>
      </c>
    </row>
    <row r="583" s="13" customFormat="1">
      <c r="A583" s="13"/>
      <c r="B583" s="241"/>
      <c r="C583" s="242"/>
      <c r="D583" s="223" t="s">
        <v>253</v>
      </c>
      <c r="E583" s="242"/>
      <c r="F583" s="244" t="s">
        <v>1132</v>
      </c>
      <c r="G583" s="242"/>
      <c r="H583" s="245">
        <v>172.19999999999999</v>
      </c>
      <c r="I583" s="246"/>
      <c r="J583" s="242"/>
      <c r="K583" s="242"/>
      <c r="L583" s="247"/>
      <c r="M583" s="248"/>
      <c r="N583" s="249"/>
      <c r="O583" s="249"/>
      <c r="P583" s="249"/>
      <c r="Q583" s="249"/>
      <c r="R583" s="249"/>
      <c r="S583" s="249"/>
      <c r="T583" s="25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1" t="s">
        <v>253</v>
      </c>
      <c r="AU583" s="251" t="s">
        <v>86</v>
      </c>
      <c r="AV583" s="13" t="s">
        <v>86</v>
      </c>
      <c r="AW583" s="13" t="s">
        <v>4</v>
      </c>
      <c r="AX583" s="13" t="s">
        <v>84</v>
      </c>
      <c r="AY583" s="251" t="s">
        <v>124</v>
      </c>
    </row>
    <row r="584" s="11" customFormat="1" ht="22.8" customHeight="1">
      <c r="A584" s="11"/>
      <c r="B584" s="196"/>
      <c r="C584" s="197"/>
      <c r="D584" s="198" t="s">
        <v>75</v>
      </c>
      <c r="E584" s="239" t="s">
        <v>1133</v>
      </c>
      <c r="F584" s="239" t="s">
        <v>1134</v>
      </c>
      <c r="G584" s="197"/>
      <c r="H584" s="197"/>
      <c r="I584" s="200"/>
      <c r="J584" s="240">
        <f>BK584</f>
        <v>0</v>
      </c>
      <c r="K584" s="197"/>
      <c r="L584" s="202"/>
      <c r="M584" s="203"/>
      <c r="N584" s="204"/>
      <c r="O584" s="204"/>
      <c r="P584" s="205">
        <f>SUM(P585:P588)</f>
        <v>0</v>
      </c>
      <c r="Q584" s="204"/>
      <c r="R584" s="205">
        <f>SUM(R585:R588)</f>
        <v>0.049555799999999997</v>
      </c>
      <c r="S584" s="204"/>
      <c r="T584" s="206">
        <f>SUM(T585:T588)</f>
        <v>0</v>
      </c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R584" s="207" t="s">
        <v>86</v>
      </c>
      <c r="AT584" s="208" t="s">
        <v>75</v>
      </c>
      <c r="AU584" s="208" t="s">
        <v>84</v>
      </c>
      <c r="AY584" s="207" t="s">
        <v>124</v>
      </c>
      <c r="BK584" s="209">
        <f>SUM(BK585:BK588)</f>
        <v>0</v>
      </c>
    </row>
    <row r="585" s="2" customFormat="1" ht="33" customHeight="1">
      <c r="A585" s="38"/>
      <c r="B585" s="39"/>
      <c r="C585" s="210" t="s">
        <v>1135</v>
      </c>
      <c r="D585" s="210" t="s">
        <v>125</v>
      </c>
      <c r="E585" s="211" t="s">
        <v>1136</v>
      </c>
      <c r="F585" s="212" t="s">
        <v>1137</v>
      </c>
      <c r="G585" s="213" t="s">
        <v>261</v>
      </c>
      <c r="H585" s="214">
        <v>26.219999999999999</v>
      </c>
      <c r="I585" s="215"/>
      <c r="J585" s="216">
        <f>ROUND(I585*H585,2)</f>
        <v>0</v>
      </c>
      <c r="K585" s="212" t="s">
        <v>251</v>
      </c>
      <c r="L585" s="44"/>
      <c r="M585" s="217" t="s">
        <v>1</v>
      </c>
      <c r="N585" s="218" t="s">
        <v>41</v>
      </c>
      <c r="O585" s="91"/>
      <c r="P585" s="219">
        <f>O585*H585</f>
        <v>0</v>
      </c>
      <c r="Q585" s="219">
        <v>0.00189</v>
      </c>
      <c r="R585" s="219">
        <f>Q585*H585</f>
        <v>0.049555799999999997</v>
      </c>
      <c r="S585" s="219">
        <v>0</v>
      </c>
      <c r="T585" s="220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1" t="s">
        <v>201</v>
      </c>
      <c r="AT585" s="221" t="s">
        <v>125</v>
      </c>
      <c r="AU585" s="221" t="s">
        <v>86</v>
      </c>
      <c r="AY585" s="17" t="s">
        <v>124</v>
      </c>
      <c r="BE585" s="222">
        <f>IF(N585="základní",J585,0)</f>
        <v>0</v>
      </c>
      <c r="BF585" s="222">
        <f>IF(N585="snížená",J585,0)</f>
        <v>0</v>
      </c>
      <c r="BG585" s="222">
        <f>IF(N585="zákl. přenesená",J585,0)</f>
        <v>0</v>
      </c>
      <c r="BH585" s="222">
        <f>IF(N585="sníž. přenesená",J585,0)</f>
        <v>0</v>
      </c>
      <c r="BI585" s="222">
        <f>IF(N585="nulová",J585,0)</f>
        <v>0</v>
      </c>
      <c r="BJ585" s="17" t="s">
        <v>84</v>
      </c>
      <c r="BK585" s="222">
        <f>ROUND(I585*H585,2)</f>
        <v>0</v>
      </c>
      <c r="BL585" s="17" t="s">
        <v>201</v>
      </c>
      <c r="BM585" s="221" t="s">
        <v>1138</v>
      </c>
    </row>
    <row r="586" s="15" customFormat="1">
      <c r="A586" s="15"/>
      <c r="B586" s="278"/>
      <c r="C586" s="279"/>
      <c r="D586" s="223" t="s">
        <v>253</v>
      </c>
      <c r="E586" s="280" t="s">
        <v>1</v>
      </c>
      <c r="F586" s="281" t="s">
        <v>1139</v>
      </c>
      <c r="G586" s="279"/>
      <c r="H586" s="280" t="s">
        <v>1</v>
      </c>
      <c r="I586" s="282"/>
      <c r="J586" s="279"/>
      <c r="K586" s="279"/>
      <c r="L586" s="283"/>
      <c r="M586" s="284"/>
      <c r="N586" s="285"/>
      <c r="O586" s="285"/>
      <c r="P586" s="285"/>
      <c r="Q586" s="285"/>
      <c r="R586" s="285"/>
      <c r="S586" s="285"/>
      <c r="T586" s="286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87" t="s">
        <v>253</v>
      </c>
      <c r="AU586" s="287" t="s">
        <v>86</v>
      </c>
      <c r="AV586" s="15" t="s">
        <v>84</v>
      </c>
      <c r="AW586" s="15" t="s">
        <v>33</v>
      </c>
      <c r="AX586" s="15" t="s">
        <v>76</v>
      </c>
      <c r="AY586" s="287" t="s">
        <v>124</v>
      </c>
    </row>
    <row r="587" s="13" customFormat="1">
      <c r="A587" s="13"/>
      <c r="B587" s="241"/>
      <c r="C587" s="242"/>
      <c r="D587" s="223" t="s">
        <v>253</v>
      </c>
      <c r="E587" s="243" t="s">
        <v>1</v>
      </c>
      <c r="F587" s="244" t="s">
        <v>1140</v>
      </c>
      <c r="G587" s="242"/>
      <c r="H587" s="245">
        <v>26.219999999999999</v>
      </c>
      <c r="I587" s="246"/>
      <c r="J587" s="242"/>
      <c r="K587" s="242"/>
      <c r="L587" s="247"/>
      <c r="M587" s="248"/>
      <c r="N587" s="249"/>
      <c r="O587" s="249"/>
      <c r="P587" s="249"/>
      <c r="Q587" s="249"/>
      <c r="R587" s="249"/>
      <c r="S587" s="249"/>
      <c r="T587" s="25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1" t="s">
        <v>253</v>
      </c>
      <c r="AU587" s="251" t="s">
        <v>86</v>
      </c>
      <c r="AV587" s="13" t="s">
        <v>86</v>
      </c>
      <c r="AW587" s="13" t="s">
        <v>33</v>
      </c>
      <c r="AX587" s="13" t="s">
        <v>76</v>
      </c>
      <c r="AY587" s="251" t="s">
        <v>124</v>
      </c>
    </row>
    <row r="588" s="14" customFormat="1">
      <c r="A588" s="14"/>
      <c r="B588" s="262"/>
      <c r="C588" s="263"/>
      <c r="D588" s="223" t="s">
        <v>253</v>
      </c>
      <c r="E588" s="264" t="s">
        <v>1</v>
      </c>
      <c r="F588" s="265" t="s">
        <v>322</v>
      </c>
      <c r="G588" s="263"/>
      <c r="H588" s="266">
        <v>26.219999999999999</v>
      </c>
      <c r="I588" s="267"/>
      <c r="J588" s="263"/>
      <c r="K588" s="263"/>
      <c r="L588" s="268"/>
      <c r="M588" s="269"/>
      <c r="N588" s="270"/>
      <c r="O588" s="270"/>
      <c r="P588" s="270"/>
      <c r="Q588" s="270"/>
      <c r="R588" s="270"/>
      <c r="S588" s="270"/>
      <c r="T588" s="27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72" t="s">
        <v>253</v>
      </c>
      <c r="AU588" s="272" t="s">
        <v>86</v>
      </c>
      <c r="AV588" s="14" t="s">
        <v>142</v>
      </c>
      <c r="AW588" s="14" t="s">
        <v>33</v>
      </c>
      <c r="AX588" s="14" t="s">
        <v>84</v>
      </c>
      <c r="AY588" s="272" t="s">
        <v>124</v>
      </c>
    </row>
    <row r="589" s="11" customFormat="1" ht="22.8" customHeight="1">
      <c r="A589" s="11"/>
      <c r="B589" s="196"/>
      <c r="C589" s="197"/>
      <c r="D589" s="198" t="s">
        <v>75</v>
      </c>
      <c r="E589" s="239" t="s">
        <v>1141</v>
      </c>
      <c r="F589" s="239" t="s">
        <v>1142</v>
      </c>
      <c r="G589" s="197"/>
      <c r="H589" s="197"/>
      <c r="I589" s="200"/>
      <c r="J589" s="240">
        <f>BK589</f>
        <v>0</v>
      </c>
      <c r="K589" s="197"/>
      <c r="L589" s="202"/>
      <c r="M589" s="203"/>
      <c r="N589" s="204"/>
      <c r="O589" s="204"/>
      <c r="P589" s="205">
        <f>SUM(P590:P594)</f>
        <v>0</v>
      </c>
      <c r="Q589" s="204"/>
      <c r="R589" s="205">
        <f>SUM(R590:R594)</f>
        <v>0.15577199999999999</v>
      </c>
      <c r="S589" s="204"/>
      <c r="T589" s="206">
        <f>SUM(T590:T594)</f>
        <v>0</v>
      </c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R589" s="207" t="s">
        <v>86</v>
      </c>
      <c r="AT589" s="208" t="s">
        <v>75</v>
      </c>
      <c r="AU589" s="208" t="s">
        <v>84</v>
      </c>
      <c r="AY589" s="207" t="s">
        <v>124</v>
      </c>
      <c r="BK589" s="209">
        <f>SUM(BK590:BK594)</f>
        <v>0</v>
      </c>
    </row>
    <row r="590" s="2" customFormat="1" ht="24.15" customHeight="1">
      <c r="A590" s="38"/>
      <c r="B590" s="39"/>
      <c r="C590" s="210" t="s">
        <v>1143</v>
      </c>
      <c r="D590" s="210" t="s">
        <v>125</v>
      </c>
      <c r="E590" s="211" t="s">
        <v>1144</v>
      </c>
      <c r="F590" s="212" t="s">
        <v>1145</v>
      </c>
      <c r="G590" s="213" t="s">
        <v>250</v>
      </c>
      <c r="H590" s="214">
        <v>1038.48</v>
      </c>
      <c r="I590" s="215"/>
      <c r="J590" s="216">
        <f>ROUND(I590*H590,2)</f>
        <v>0</v>
      </c>
      <c r="K590" s="212" t="s">
        <v>251</v>
      </c>
      <c r="L590" s="44"/>
      <c r="M590" s="217" t="s">
        <v>1</v>
      </c>
      <c r="N590" s="218" t="s">
        <v>41</v>
      </c>
      <c r="O590" s="91"/>
      <c r="P590" s="219">
        <f>O590*H590</f>
        <v>0</v>
      </c>
      <c r="Q590" s="219">
        <v>0.00014999999999999999</v>
      </c>
      <c r="R590" s="219">
        <f>Q590*H590</f>
        <v>0.15577199999999999</v>
      </c>
      <c r="S590" s="219">
        <v>0</v>
      </c>
      <c r="T590" s="220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1" t="s">
        <v>201</v>
      </c>
      <c r="AT590" s="221" t="s">
        <v>125</v>
      </c>
      <c r="AU590" s="221" t="s">
        <v>86</v>
      </c>
      <c r="AY590" s="17" t="s">
        <v>124</v>
      </c>
      <c r="BE590" s="222">
        <f>IF(N590="základní",J590,0)</f>
        <v>0</v>
      </c>
      <c r="BF590" s="222">
        <f>IF(N590="snížená",J590,0)</f>
        <v>0</v>
      </c>
      <c r="BG590" s="222">
        <f>IF(N590="zákl. přenesená",J590,0)</f>
        <v>0</v>
      </c>
      <c r="BH590" s="222">
        <f>IF(N590="sníž. přenesená",J590,0)</f>
        <v>0</v>
      </c>
      <c r="BI590" s="222">
        <f>IF(N590="nulová",J590,0)</f>
        <v>0</v>
      </c>
      <c r="BJ590" s="17" t="s">
        <v>84</v>
      </c>
      <c r="BK590" s="222">
        <f>ROUND(I590*H590,2)</f>
        <v>0</v>
      </c>
      <c r="BL590" s="17" t="s">
        <v>201</v>
      </c>
      <c r="BM590" s="221" t="s">
        <v>1146</v>
      </c>
    </row>
    <row r="591" s="15" customFormat="1">
      <c r="A591" s="15"/>
      <c r="B591" s="278"/>
      <c r="C591" s="279"/>
      <c r="D591" s="223" t="s">
        <v>253</v>
      </c>
      <c r="E591" s="280" t="s">
        <v>1</v>
      </c>
      <c r="F591" s="281" t="s">
        <v>1147</v>
      </c>
      <c r="G591" s="279"/>
      <c r="H591" s="280" t="s">
        <v>1</v>
      </c>
      <c r="I591" s="282"/>
      <c r="J591" s="279"/>
      <c r="K591" s="279"/>
      <c r="L591" s="283"/>
      <c r="M591" s="284"/>
      <c r="N591" s="285"/>
      <c r="O591" s="285"/>
      <c r="P591" s="285"/>
      <c r="Q591" s="285"/>
      <c r="R591" s="285"/>
      <c r="S591" s="285"/>
      <c r="T591" s="286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87" t="s">
        <v>253</v>
      </c>
      <c r="AU591" s="287" t="s">
        <v>86</v>
      </c>
      <c r="AV591" s="15" t="s">
        <v>84</v>
      </c>
      <c r="AW591" s="15" t="s">
        <v>33</v>
      </c>
      <c r="AX591" s="15" t="s">
        <v>76</v>
      </c>
      <c r="AY591" s="287" t="s">
        <v>124</v>
      </c>
    </row>
    <row r="592" s="13" customFormat="1">
      <c r="A592" s="13"/>
      <c r="B592" s="241"/>
      <c r="C592" s="242"/>
      <c r="D592" s="223" t="s">
        <v>253</v>
      </c>
      <c r="E592" s="243" t="s">
        <v>1</v>
      </c>
      <c r="F592" s="244" t="s">
        <v>1148</v>
      </c>
      <c r="G592" s="242"/>
      <c r="H592" s="245">
        <v>212.68799999999999</v>
      </c>
      <c r="I592" s="246"/>
      <c r="J592" s="242"/>
      <c r="K592" s="242"/>
      <c r="L592" s="247"/>
      <c r="M592" s="248"/>
      <c r="N592" s="249"/>
      <c r="O592" s="249"/>
      <c r="P592" s="249"/>
      <c r="Q592" s="249"/>
      <c r="R592" s="249"/>
      <c r="S592" s="249"/>
      <c r="T592" s="25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1" t="s">
        <v>253</v>
      </c>
      <c r="AU592" s="251" t="s">
        <v>86</v>
      </c>
      <c r="AV592" s="13" t="s">
        <v>86</v>
      </c>
      <c r="AW592" s="13" t="s">
        <v>33</v>
      </c>
      <c r="AX592" s="13" t="s">
        <v>76</v>
      </c>
      <c r="AY592" s="251" t="s">
        <v>124</v>
      </c>
    </row>
    <row r="593" s="13" customFormat="1">
      <c r="A593" s="13"/>
      <c r="B593" s="241"/>
      <c r="C593" s="242"/>
      <c r="D593" s="223" t="s">
        <v>253</v>
      </c>
      <c r="E593" s="243" t="s">
        <v>1</v>
      </c>
      <c r="F593" s="244" t="s">
        <v>1149</v>
      </c>
      <c r="G593" s="242"/>
      <c r="H593" s="245">
        <v>825.79200000000003</v>
      </c>
      <c r="I593" s="246"/>
      <c r="J593" s="242"/>
      <c r="K593" s="242"/>
      <c r="L593" s="247"/>
      <c r="M593" s="248"/>
      <c r="N593" s="249"/>
      <c r="O593" s="249"/>
      <c r="P593" s="249"/>
      <c r="Q593" s="249"/>
      <c r="R593" s="249"/>
      <c r="S593" s="249"/>
      <c r="T593" s="25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1" t="s">
        <v>253</v>
      </c>
      <c r="AU593" s="251" t="s">
        <v>86</v>
      </c>
      <c r="AV593" s="13" t="s">
        <v>86</v>
      </c>
      <c r="AW593" s="13" t="s">
        <v>33</v>
      </c>
      <c r="AX593" s="13" t="s">
        <v>76</v>
      </c>
      <c r="AY593" s="251" t="s">
        <v>124</v>
      </c>
    </row>
    <row r="594" s="14" customFormat="1">
      <c r="A594" s="14"/>
      <c r="B594" s="262"/>
      <c r="C594" s="263"/>
      <c r="D594" s="223" t="s">
        <v>253</v>
      </c>
      <c r="E594" s="264" t="s">
        <v>1</v>
      </c>
      <c r="F594" s="265" t="s">
        <v>322</v>
      </c>
      <c r="G594" s="263"/>
      <c r="H594" s="266">
        <v>1038.48</v>
      </c>
      <c r="I594" s="267"/>
      <c r="J594" s="263"/>
      <c r="K594" s="263"/>
      <c r="L594" s="268"/>
      <c r="M594" s="288"/>
      <c r="N594" s="289"/>
      <c r="O594" s="289"/>
      <c r="P594" s="289"/>
      <c r="Q594" s="289"/>
      <c r="R594" s="289"/>
      <c r="S594" s="289"/>
      <c r="T594" s="290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72" t="s">
        <v>253</v>
      </c>
      <c r="AU594" s="272" t="s">
        <v>86</v>
      </c>
      <c r="AV594" s="14" t="s">
        <v>142</v>
      </c>
      <c r="AW594" s="14" t="s">
        <v>33</v>
      </c>
      <c r="AX594" s="14" t="s">
        <v>84</v>
      </c>
      <c r="AY594" s="272" t="s">
        <v>124</v>
      </c>
    </row>
    <row r="595" s="2" customFormat="1" ht="6.96" customHeight="1">
      <c r="A595" s="38"/>
      <c r="B595" s="66"/>
      <c r="C595" s="67"/>
      <c r="D595" s="67"/>
      <c r="E595" s="67"/>
      <c r="F595" s="67"/>
      <c r="G595" s="67"/>
      <c r="H595" s="67"/>
      <c r="I595" s="67"/>
      <c r="J595" s="67"/>
      <c r="K595" s="67"/>
      <c r="L595" s="44"/>
      <c r="M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</row>
  </sheetData>
  <sheetProtection sheet="1" autoFilter="0" formatColumns="0" formatRows="0" objects="1" scenarios="1" spinCount="100000" saltValue="1eqWJLtAiUgVIdsS8JwlotgPVFC70yQMdh3Gh4whMieFi16VkLyjbXyIB2wlgxIv19KmpFG6re3gOpf9URuWDg==" hashValue="rHiickyQaT4ZDViprCfYXyNdkk9+n6wf44ajeMAQq8apW8FUUKCV5HqA/7gN/UEBtVb9GjptCJr08uuJJ1yq6Q==" algorithmName="SHA-512" password="CC35"/>
  <autoFilter ref="C129:K59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Lávka přes řeku Olši - přeshraniční propojení Karviné a Hażlachu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18. 6. 2024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1151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1152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22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ROUND((SUM(BE127:BE207)),  2)</f>
        <v>0</v>
      </c>
      <c r="G33" s="38"/>
      <c r="H33" s="38"/>
      <c r="I33" s="155">
        <v>0.20999999999999999</v>
      </c>
      <c r="J33" s="154">
        <f>ROUND(((SUM(BE127:BE207))*I33),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ROUND((SUM(BF127:BF207)),  2)</f>
        <v>0</v>
      </c>
      <c r="G34" s="38"/>
      <c r="H34" s="38"/>
      <c r="I34" s="155">
        <v>0.14999999999999999</v>
      </c>
      <c r="J34" s="154">
        <f>ROUND(((SUM(BF127:BF207))*I34),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ROUND((SUM(BG127:BG207)),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ROUND((SUM(BH127:BH207)),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ROUND((SUM(BI127:BI207)),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Lávka přes řeku Olši - přeshraniční propojení Karviné a Hażlachu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201.2 - SO 201.2 - Osvětlení lávky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18. 6. 2024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 xml:space="preserve"> Statutární město Karviná</v>
      </c>
      <c r="G91" s="40"/>
      <c r="H91" s="40"/>
      <c r="I91" s="32" t="s">
        <v>31</v>
      </c>
      <c r="J91" s="36" t="str">
        <f>E21</f>
        <v xml:space="preserve"> Dopravoprojekt Ostrava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239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3"/>
      <c r="C98" s="234"/>
      <c r="D98" s="235" t="s">
        <v>240</v>
      </c>
      <c r="E98" s="236"/>
      <c r="F98" s="236"/>
      <c r="G98" s="236"/>
      <c r="H98" s="236"/>
      <c r="I98" s="236"/>
      <c r="J98" s="237">
        <f>J129</f>
        <v>0</v>
      </c>
      <c r="K98" s="234"/>
      <c r="L98" s="238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79"/>
      <c r="C99" s="180"/>
      <c r="D99" s="181" t="s">
        <v>448</v>
      </c>
      <c r="E99" s="182"/>
      <c r="F99" s="182"/>
      <c r="G99" s="182"/>
      <c r="H99" s="182"/>
      <c r="I99" s="182"/>
      <c r="J99" s="183">
        <f>J134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3"/>
      <c r="C100" s="234"/>
      <c r="D100" s="235" t="s">
        <v>450</v>
      </c>
      <c r="E100" s="236"/>
      <c r="F100" s="236"/>
      <c r="G100" s="236"/>
      <c r="H100" s="236"/>
      <c r="I100" s="236"/>
      <c r="J100" s="237">
        <f>J135</f>
        <v>0</v>
      </c>
      <c r="K100" s="234"/>
      <c r="L100" s="238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9" customFormat="1" ht="24.96" customHeight="1">
      <c r="A101" s="9"/>
      <c r="B101" s="179"/>
      <c r="C101" s="180"/>
      <c r="D101" s="181" t="s">
        <v>1153</v>
      </c>
      <c r="E101" s="182"/>
      <c r="F101" s="182"/>
      <c r="G101" s="182"/>
      <c r="H101" s="182"/>
      <c r="I101" s="182"/>
      <c r="J101" s="183">
        <f>J165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33"/>
      <c r="C102" s="234"/>
      <c r="D102" s="235" t="s">
        <v>1154</v>
      </c>
      <c r="E102" s="236"/>
      <c r="F102" s="236"/>
      <c r="G102" s="236"/>
      <c r="H102" s="236"/>
      <c r="I102" s="236"/>
      <c r="J102" s="237">
        <f>J166</f>
        <v>0</v>
      </c>
      <c r="K102" s="234"/>
      <c r="L102" s="238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3"/>
      <c r="C103" s="234"/>
      <c r="D103" s="235" t="s">
        <v>1155</v>
      </c>
      <c r="E103" s="236"/>
      <c r="F103" s="236"/>
      <c r="G103" s="236"/>
      <c r="H103" s="236"/>
      <c r="I103" s="236"/>
      <c r="J103" s="237">
        <f>J188</f>
        <v>0</v>
      </c>
      <c r="K103" s="234"/>
      <c r="L103" s="238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33"/>
      <c r="C104" s="234"/>
      <c r="D104" s="235" t="s">
        <v>1156</v>
      </c>
      <c r="E104" s="236"/>
      <c r="F104" s="236"/>
      <c r="G104" s="236"/>
      <c r="H104" s="236"/>
      <c r="I104" s="236"/>
      <c r="J104" s="237">
        <f>J192</f>
        <v>0</v>
      </c>
      <c r="K104" s="234"/>
      <c r="L104" s="238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9" customFormat="1" ht="24.96" customHeight="1">
      <c r="A105" s="9"/>
      <c r="B105" s="179"/>
      <c r="C105" s="180"/>
      <c r="D105" s="181" t="s">
        <v>1157</v>
      </c>
      <c r="E105" s="182"/>
      <c r="F105" s="182"/>
      <c r="G105" s="182"/>
      <c r="H105" s="182"/>
      <c r="I105" s="182"/>
      <c r="J105" s="183">
        <f>J202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9"/>
      <c r="C106" s="180"/>
      <c r="D106" s="181" t="s">
        <v>107</v>
      </c>
      <c r="E106" s="182"/>
      <c r="F106" s="182"/>
      <c r="G106" s="182"/>
      <c r="H106" s="182"/>
      <c r="I106" s="182"/>
      <c r="J106" s="183">
        <f>J205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2" customFormat="1" ht="19.92" customHeight="1">
      <c r="A107" s="12"/>
      <c r="B107" s="233"/>
      <c r="C107" s="234"/>
      <c r="D107" s="235" t="s">
        <v>1158</v>
      </c>
      <c r="E107" s="236"/>
      <c r="F107" s="236"/>
      <c r="G107" s="236"/>
      <c r="H107" s="236"/>
      <c r="I107" s="236"/>
      <c r="J107" s="237">
        <f>J206</f>
        <v>0</v>
      </c>
      <c r="K107" s="234"/>
      <c r="L107" s="238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Lávka přes řeku Olši - přeshraniční propojení Karviné a Hażlachu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201.2 - SO 201.2 - Osvětlení lávky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21</v>
      </c>
      <c r="D121" s="40"/>
      <c r="E121" s="40"/>
      <c r="F121" s="27" t="str">
        <f>F12</f>
        <v xml:space="preserve"> </v>
      </c>
      <c r="G121" s="40"/>
      <c r="H121" s="40"/>
      <c r="I121" s="32" t="s">
        <v>23</v>
      </c>
      <c r="J121" s="79" t="str">
        <f>IF(J12="","",J12)</f>
        <v>18. 6. 2024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25</v>
      </c>
      <c r="D123" s="40"/>
      <c r="E123" s="40"/>
      <c r="F123" s="27" t="str">
        <f>E15</f>
        <v xml:space="preserve"> Statutární město Karviná</v>
      </c>
      <c r="G123" s="40"/>
      <c r="H123" s="40"/>
      <c r="I123" s="32" t="s">
        <v>31</v>
      </c>
      <c r="J123" s="36" t="str">
        <f>E21</f>
        <v xml:space="preserve"> Dopravoprojekt Ostrava a.s.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29</v>
      </c>
      <c r="D124" s="40"/>
      <c r="E124" s="40"/>
      <c r="F124" s="27" t="str">
        <f>IF(E18="","",E18)</f>
        <v>Vyplň údaj</v>
      </c>
      <c r="G124" s="40"/>
      <c r="H124" s="40"/>
      <c r="I124" s="32" t="s">
        <v>34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0" customFormat="1" ht="29.28" customHeight="1">
      <c r="A126" s="185"/>
      <c r="B126" s="186"/>
      <c r="C126" s="187" t="s">
        <v>109</v>
      </c>
      <c r="D126" s="188" t="s">
        <v>61</v>
      </c>
      <c r="E126" s="188" t="s">
        <v>57</v>
      </c>
      <c r="F126" s="188" t="s">
        <v>58</v>
      </c>
      <c r="G126" s="188" t="s">
        <v>110</v>
      </c>
      <c r="H126" s="188" t="s">
        <v>111</v>
      </c>
      <c r="I126" s="188" t="s">
        <v>112</v>
      </c>
      <c r="J126" s="188" t="s">
        <v>104</v>
      </c>
      <c r="K126" s="189" t="s">
        <v>113</v>
      </c>
      <c r="L126" s="190"/>
      <c r="M126" s="100" t="s">
        <v>1</v>
      </c>
      <c r="N126" s="101" t="s">
        <v>40</v>
      </c>
      <c r="O126" s="101" t="s">
        <v>114</v>
      </c>
      <c r="P126" s="101" t="s">
        <v>115</v>
      </c>
      <c r="Q126" s="101" t="s">
        <v>116</v>
      </c>
      <c r="R126" s="101" t="s">
        <v>117</v>
      </c>
      <c r="S126" s="101" t="s">
        <v>118</v>
      </c>
      <c r="T126" s="102" t="s">
        <v>119</v>
      </c>
      <c r="U126" s="185"/>
      <c r="V126" s="185"/>
      <c r="W126" s="185"/>
      <c r="X126" s="185"/>
      <c r="Y126" s="185"/>
      <c r="Z126" s="185"/>
      <c r="AA126" s="185"/>
      <c r="AB126" s="185"/>
      <c r="AC126" s="185"/>
      <c r="AD126" s="185"/>
      <c r="AE126" s="185"/>
    </row>
    <row r="127" s="2" customFormat="1" ht="22.8" customHeight="1">
      <c r="A127" s="38"/>
      <c r="B127" s="39"/>
      <c r="C127" s="107" t="s">
        <v>120</v>
      </c>
      <c r="D127" s="40"/>
      <c r="E127" s="40"/>
      <c r="F127" s="40"/>
      <c r="G127" s="40"/>
      <c r="H127" s="40"/>
      <c r="I127" s="40"/>
      <c r="J127" s="191">
        <f>BK127</f>
        <v>0</v>
      </c>
      <c r="K127" s="40"/>
      <c r="L127" s="44"/>
      <c r="M127" s="103"/>
      <c r="N127" s="192"/>
      <c r="O127" s="104"/>
      <c r="P127" s="193">
        <f>P128+P134+P165+P202+P205</f>
        <v>0</v>
      </c>
      <c r="Q127" s="104"/>
      <c r="R127" s="193">
        <f>R128+R134+R165+R202+R205</f>
        <v>8.9396705000000001</v>
      </c>
      <c r="S127" s="104"/>
      <c r="T127" s="194">
        <f>T128+T134+T165+T202+T205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106</v>
      </c>
      <c r="BK127" s="195">
        <f>BK128+BK134+BK165+BK202+BK205</f>
        <v>0</v>
      </c>
    </row>
    <row r="128" s="11" customFormat="1" ht="25.92" customHeight="1">
      <c r="A128" s="11"/>
      <c r="B128" s="196"/>
      <c r="C128" s="197"/>
      <c r="D128" s="198" t="s">
        <v>75</v>
      </c>
      <c r="E128" s="199" t="s">
        <v>245</v>
      </c>
      <c r="F128" s="199" t="s">
        <v>246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</f>
        <v>0</v>
      </c>
      <c r="Q128" s="204"/>
      <c r="R128" s="205">
        <f>R129</f>
        <v>0</v>
      </c>
      <c r="S128" s="204"/>
      <c r="T128" s="206">
        <f>T129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84</v>
      </c>
      <c r="AT128" s="208" t="s">
        <v>75</v>
      </c>
      <c r="AU128" s="208" t="s">
        <v>76</v>
      </c>
      <c r="AY128" s="207" t="s">
        <v>124</v>
      </c>
      <c r="BK128" s="209">
        <f>BK129</f>
        <v>0</v>
      </c>
    </row>
    <row r="129" s="11" customFormat="1" ht="22.8" customHeight="1">
      <c r="A129" s="11"/>
      <c r="B129" s="196"/>
      <c r="C129" s="197"/>
      <c r="D129" s="198" t="s">
        <v>75</v>
      </c>
      <c r="E129" s="239" t="s">
        <v>84</v>
      </c>
      <c r="F129" s="239" t="s">
        <v>247</v>
      </c>
      <c r="G129" s="197"/>
      <c r="H129" s="197"/>
      <c r="I129" s="200"/>
      <c r="J129" s="240">
        <f>BK129</f>
        <v>0</v>
      </c>
      <c r="K129" s="197"/>
      <c r="L129" s="202"/>
      <c r="M129" s="203"/>
      <c r="N129" s="204"/>
      <c r="O129" s="204"/>
      <c r="P129" s="205">
        <f>SUM(P130:P133)</f>
        <v>0</v>
      </c>
      <c r="Q129" s="204"/>
      <c r="R129" s="205">
        <f>SUM(R130:R133)</f>
        <v>0</v>
      </c>
      <c r="S129" s="204"/>
      <c r="T129" s="206">
        <f>SUM(T130:T133)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84</v>
      </c>
      <c r="AT129" s="208" t="s">
        <v>75</v>
      </c>
      <c r="AU129" s="208" t="s">
        <v>84</v>
      </c>
      <c r="AY129" s="207" t="s">
        <v>124</v>
      </c>
      <c r="BK129" s="209">
        <f>SUM(BK130:BK133)</f>
        <v>0</v>
      </c>
    </row>
    <row r="130" s="2" customFormat="1" ht="24.15" customHeight="1">
      <c r="A130" s="38"/>
      <c r="B130" s="39"/>
      <c r="C130" s="210" t="s">
        <v>84</v>
      </c>
      <c r="D130" s="210" t="s">
        <v>125</v>
      </c>
      <c r="E130" s="211" t="s">
        <v>1159</v>
      </c>
      <c r="F130" s="212" t="s">
        <v>1160</v>
      </c>
      <c r="G130" s="213" t="s">
        <v>261</v>
      </c>
      <c r="H130" s="214">
        <v>3.0870000000000002</v>
      </c>
      <c r="I130" s="215"/>
      <c r="J130" s="216">
        <f>ROUND(I130*H130,2)</f>
        <v>0</v>
      </c>
      <c r="K130" s="212" t="s">
        <v>251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142</v>
      </c>
      <c r="AT130" s="221" t="s">
        <v>125</v>
      </c>
      <c r="AU130" s="221" t="s">
        <v>86</v>
      </c>
      <c r="AY130" s="17" t="s">
        <v>124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142</v>
      </c>
      <c r="BM130" s="221" t="s">
        <v>1161</v>
      </c>
    </row>
    <row r="131" s="2" customFormat="1">
      <c r="A131" s="38"/>
      <c r="B131" s="39"/>
      <c r="C131" s="40"/>
      <c r="D131" s="223" t="s">
        <v>131</v>
      </c>
      <c r="E131" s="40"/>
      <c r="F131" s="224" t="s">
        <v>1162</v>
      </c>
      <c r="G131" s="40"/>
      <c r="H131" s="40"/>
      <c r="I131" s="225"/>
      <c r="J131" s="40"/>
      <c r="K131" s="40"/>
      <c r="L131" s="44"/>
      <c r="M131" s="226"/>
      <c r="N131" s="22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131</v>
      </c>
      <c r="AU131" s="17" t="s">
        <v>86</v>
      </c>
    </row>
    <row r="132" s="13" customFormat="1">
      <c r="A132" s="13"/>
      <c r="B132" s="241"/>
      <c r="C132" s="242"/>
      <c r="D132" s="223" t="s">
        <v>253</v>
      </c>
      <c r="E132" s="243" t="s">
        <v>1</v>
      </c>
      <c r="F132" s="244" t="s">
        <v>1163</v>
      </c>
      <c r="G132" s="242"/>
      <c r="H132" s="245">
        <v>3.0870000000000002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253</v>
      </c>
      <c r="AU132" s="251" t="s">
        <v>86</v>
      </c>
      <c r="AV132" s="13" t="s">
        <v>86</v>
      </c>
      <c r="AW132" s="13" t="s">
        <v>33</v>
      </c>
      <c r="AX132" s="13" t="s">
        <v>84</v>
      </c>
      <c r="AY132" s="251" t="s">
        <v>124</v>
      </c>
    </row>
    <row r="133" s="2" customFormat="1" ht="16.5" customHeight="1">
      <c r="A133" s="38"/>
      <c r="B133" s="39"/>
      <c r="C133" s="210" t="s">
        <v>86</v>
      </c>
      <c r="D133" s="210" t="s">
        <v>125</v>
      </c>
      <c r="E133" s="211" t="s">
        <v>278</v>
      </c>
      <c r="F133" s="212" t="s">
        <v>279</v>
      </c>
      <c r="G133" s="213" t="s">
        <v>261</v>
      </c>
      <c r="H133" s="214">
        <v>3.0870000000000002</v>
      </c>
      <c r="I133" s="215"/>
      <c r="J133" s="216">
        <f>ROUND(I133*H133,2)</f>
        <v>0</v>
      </c>
      <c r="K133" s="212" t="s">
        <v>251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142</v>
      </c>
      <c r="AT133" s="221" t="s">
        <v>125</v>
      </c>
      <c r="AU133" s="221" t="s">
        <v>86</v>
      </c>
      <c r="AY133" s="17" t="s">
        <v>124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142</v>
      </c>
      <c r="BM133" s="221" t="s">
        <v>1164</v>
      </c>
    </row>
    <row r="134" s="11" customFormat="1" ht="25.92" customHeight="1">
      <c r="A134" s="11"/>
      <c r="B134" s="196"/>
      <c r="C134" s="197"/>
      <c r="D134" s="198" t="s">
        <v>75</v>
      </c>
      <c r="E134" s="199" t="s">
        <v>1049</v>
      </c>
      <c r="F134" s="199" t="s">
        <v>1050</v>
      </c>
      <c r="G134" s="197"/>
      <c r="H134" s="197"/>
      <c r="I134" s="200"/>
      <c r="J134" s="201">
        <f>BK134</f>
        <v>0</v>
      </c>
      <c r="K134" s="197"/>
      <c r="L134" s="202"/>
      <c r="M134" s="203"/>
      <c r="N134" s="204"/>
      <c r="O134" s="204"/>
      <c r="P134" s="205">
        <f>P135</f>
        <v>0</v>
      </c>
      <c r="Q134" s="204"/>
      <c r="R134" s="205">
        <f>R135</f>
        <v>0.34631970000000001</v>
      </c>
      <c r="S134" s="204"/>
      <c r="T134" s="206">
        <f>T135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7" t="s">
        <v>86</v>
      </c>
      <c r="AT134" s="208" t="s">
        <v>75</v>
      </c>
      <c r="AU134" s="208" t="s">
        <v>76</v>
      </c>
      <c r="AY134" s="207" t="s">
        <v>124</v>
      </c>
      <c r="BK134" s="209">
        <f>BK135</f>
        <v>0</v>
      </c>
    </row>
    <row r="135" s="11" customFormat="1" ht="22.8" customHeight="1">
      <c r="A135" s="11"/>
      <c r="B135" s="196"/>
      <c r="C135" s="197"/>
      <c r="D135" s="198" t="s">
        <v>75</v>
      </c>
      <c r="E135" s="239" t="s">
        <v>1107</v>
      </c>
      <c r="F135" s="239" t="s">
        <v>1108</v>
      </c>
      <c r="G135" s="197"/>
      <c r="H135" s="197"/>
      <c r="I135" s="200"/>
      <c r="J135" s="240">
        <f>BK135</f>
        <v>0</v>
      </c>
      <c r="K135" s="197"/>
      <c r="L135" s="202"/>
      <c r="M135" s="203"/>
      <c r="N135" s="204"/>
      <c r="O135" s="204"/>
      <c r="P135" s="205">
        <f>SUM(P136:P164)</f>
        <v>0</v>
      </c>
      <c r="Q135" s="204"/>
      <c r="R135" s="205">
        <f>SUM(R136:R164)</f>
        <v>0.34631970000000001</v>
      </c>
      <c r="S135" s="204"/>
      <c r="T135" s="206">
        <f>SUM(T136:T164)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86</v>
      </c>
      <c r="AT135" s="208" t="s">
        <v>75</v>
      </c>
      <c r="AU135" s="208" t="s">
        <v>84</v>
      </c>
      <c r="AY135" s="207" t="s">
        <v>124</v>
      </c>
      <c r="BK135" s="209">
        <f>SUM(BK136:BK164)</f>
        <v>0</v>
      </c>
    </row>
    <row r="136" s="2" customFormat="1" ht="24.15" customHeight="1">
      <c r="A136" s="38"/>
      <c r="B136" s="39"/>
      <c r="C136" s="210" t="s">
        <v>137</v>
      </c>
      <c r="D136" s="210" t="s">
        <v>125</v>
      </c>
      <c r="E136" s="211" t="s">
        <v>1165</v>
      </c>
      <c r="F136" s="212" t="s">
        <v>1166</v>
      </c>
      <c r="G136" s="213" t="s">
        <v>333</v>
      </c>
      <c r="H136" s="214">
        <v>636</v>
      </c>
      <c r="I136" s="215"/>
      <c r="J136" s="216">
        <f>ROUND(I136*H136,2)</f>
        <v>0</v>
      </c>
      <c r="K136" s="212" t="s">
        <v>251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201</v>
      </c>
      <c r="AT136" s="221" t="s">
        <v>125</v>
      </c>
      <c r="AU136" s="221" t="s">
        <v>86</v>
      </c>
      <c r="AY136" s="17" t="s">
        <v>124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201</v>
      </c>
      <c r="BM136" s="221" t="s">
        <v>1167</v>
      </c>
    </row>
    <row r="137" s="13" customFormat="1">
      <c r="A137" s="13"/>
      <c r="B137" s="241"/>
      <c r="C137" s="242"/>
      <c r="D137" s="223" t="s">
        <v>253</v>
      </c>
      <c r="E137" s="243" t="s">
        <v>1</v>
      </c>
      <c r="F137" s="244" t="s">
        <v>1168</v>
      </c>
      <c r="G137" s="242"/>
      <c r="H137" s="245">
        <v>60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253</v>
      </c>
      <c r="AU137" s="251" t="s">
        <v>86</v>
      </c>
      <c r="AV137" s="13" t="s">
        <v>86</v>
      </c>
      <c r="AW137" s="13" t="s">
        <v>33</v>
      </c>
      <c r="AX137" s="13" t="s">
        <v>76</v>
      </c>
      <c r="AY137" s="251" t="s">
        <v>124</v>
      </c>
    </row>
    <row r="138" s="13" customFormat="1">
      <c r="A138" s="13"/>
      <c r="B138" s="241"/>
      <c r="C138" s="242"/>
      <c r="D138" s="223" t="s">
        <v>253</v>
      </c>
      <c r="E138" s="243" t="s">
        <v>1</v>
      </c>
      <c r="F138" s="244" t="s">
        <v>1169</v>
      </c>
      <c r="G138" s="242"/>
      <c r="H138" s="245">
        <v>576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253</v>
      </c>
      <c r="AU138" s="251" t="s">
        <v>86</v>
      </c>
      <c r="AV138" s="13" t="s">
        <v>86</v>
      </c>
      <c r="AW138" s="13" t="s">
        <v>33</v>
      </c>
      <c r="AX138" s="13" t="s">
        <v>76</v>
      </c>
      <c r="AY138" s="251" t="s">
        <v>124</v>
      </c>
    </row>
    <row r="139" s="14" customFormat="1">
      <c r="A139" s="14"/>
      <c r="B139" s="262"/>
      <c r="C139" s="263"/>
      <c r="D139" s="223" t="s">
        <v>253</v>
      </c>
      <c r="E139" s="264" t="s">
        <v>1</v>
      </c>
      <c r="F139" s="265" t="s">
        <v>322</v>
      </c>
      <c r="G139" s="263"/>
      <c r="H139" s="266">
        <v>636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253</v>
      </c>
      <c r="AU139" s="272" t="s">
        <v>86</v>
      </c>
      <c r="AV139" s="14" t="s">
        <v>142</v>
      </c>
      <c r="AW139" s="14" t="s">
        <v>33</v>
      </c>
      <c r="AX139" s="14" t="s">
        <v>84</v>
      </c>
      <c r="AY139" s="272" t="s">
        <v>124</v>
      </c>
    </row>
    <row r="140" s="2" customFormat="1" ht="24.15" customHeight="1">
      <c r="A140" s="38"/>
      <c r="B140" s="39"/>
      <c r="C140" s="252" t="s">
        <v>142</v>
      </c>
      <c r="D140" s="252" t="s">
        <v>302</v>
      </c>
      <c r="E140" s="253" t="s">
        <v>1170</v>
      </c>
      <c r="F140" s="254" t="s">
        <v>1171</v>
      </c>
      <c r="G140" s="255" t="s">
        <v>333</v>
      </c>
      <c r="H140" s="256">
        <v>731.39999999999998</v>
      </c>
      <c r="I140" s="257"/>
      <c r="J140" s="258">
        <f>ROUND(I140*H140,2)</f>
        <v>0</v>
      </c>
      <c r="K140" s="254" t="s">
        <v>251</v>
      </c>
      <c r="L140" s="259"/>
      <c r="M140" s="260" t="s">
        <v>1</v>
      </c>
      <c r="N140" s="261" t="s">
        <v>41</v>
      </c>
      <c r="O140" s="91"/>
      <c r="P140" s="219">
        <f>O140*H140</f>
        <v>0</v>
      </c>
      <c r="Q140" s="219">
        <v>0.00013999999999999999</v>
      </c>
      <c r="R140" s="219">
        <f>Q140*H140</f>
        <v>0.10239599999999999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584</v>
      </c>
      <c r="AT140" s="221" t="s">
        <v>302</v>
      </c>
      <c r="AU140" s="221" t="s">
        <v>86</v>
      </c>
      <c r="AY140" s="17" t="s">
        <v>124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201</v>
      </c>
      <c r="BM140" s="221" t="s">
        <v>1172</v>
      </c>
    </row>
    <row r="141" s="2" customFormat="1">
      <c r="A141" s="38"/>
      <c r="B141" s="39"/>
      <c r="C141" s="40"/>
      <c r="D141" s="223" t="s">
        <v>131</v>
      </c>
      <c r="E141" s="40"/>
      <c r="F141" s="224" t="s">
        <v>1173</v>
      </c>
      <c r="G141" s="40"/>
      <c r="H141" s="40"/>
      <c r="I141" s="225"/>
      <c r="J141" s="40"/>
      <c r="K141" s="40"/>
      <c r="L141" s="44"/>
      <c r="M141" s="226"/>
      <c r="N141" s="22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86</v>
      </c>
    </row>
    <row r="142" s="13" customFormat="1">
      <c r="A142" s="13"/>
      <c r="B142" s="241"/>
      <c r="C142" s="242"/>
      <c r="D142" s="223" t="s">
        <v>253</v>
      </c>
      <c r="E142" s="243" t="s">
        <v>1</v>
      </c>
      <c r="F142" s="244" t="s">
        <v>1174</v>
      </c>
      <c r="G142" s="242"/>
      <c r="H142" s="245">
        <v>731.39999999999998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253</v>
      </c>
      <c r="AU142" s="251" t="s">
        <v>86</v>
      </c>
      <c r="AV142" s="13" t="s">
        <v>86</v>
      </c>
      <c r="AW142" s="13" t="s">
        <v>33</v>
      </c>
      <c r="AX142" s="13" t="s">
        <v>84</v>
      </c>
      <c r="AY142" s="251" t="s">
        <v>124</v>
      </c>
    </row>
    <row r="143" s="2" customFormat="1" ht="24.15" customHeight="1">
      <c r="A143" s="38"/>
      <c r="B143" s="39"/>
      <c r="C143" s="210" t="s">
        <v>123</v>
      </c>
      <c r="D143" s="210" t="s">
        <v>125</v>
      </c>
      <c r="E143" s="211" t="s">
        <v>1175</v>
      </c>
      <c r="F143" s="212" t="s">
        <v>1176</v>
      </c>
      <c r="G143" s="213" t="s">
        <v>333</v>
      </c>
      <c r="H143" s="214">
        <v>264.60000000000002</v>
      </c>
      <c r="I143" s="215"/>
      <c r="J143" s="216">
        <f>ROUND(I143*H143,2)</f>
        <v>0</v>
      </c>
      <c r="K143" s="212" t="s">
        <v>251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201</v>
      </c>
      <c r="AT143" s="221" t="s">
        <v>125</v>
      </c>
      <c r="AU143" s="221" t="s">
        <v>86</v>
      </c>
      <c r="AY143" s="17" t="s">
        <v>124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201</v>
      </c>
      <c r="BM143" s="221" t="s">
        <v>1177</v>
      </c>
    </row>
    <row r="144" s="13" customFormat="1">
      <c r="A144" s="13"/>
      <c r="B144" s="241"/>
      <c r="C144" s="242"/>
      <c r="D144" s="223" t="s">
        <v>253</v>
      </c>
      <c r="E144" s="243" t="s">
        <v>1</v>
      </c>
      <c r="F144" s="244" t="s">
        <v>1178</v>
      </c>
      <c r="G144" s="242"/>
      <c r="H144" s="245">
        <v>264.60000000000002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253</v>
      </c>
      <c r="AU144" s="251" t="s">
        <v>86</v>
      </c>
      <c r="AV144" s="13" t="s">
        <v>86</v>
      </c>
      <c r="AW144" s="13" t="s">
        <v>33</v>
      </c>
      <c r="AX144" s="13" t="s">
        <v>84</v>
      </c>
      <c r="AY144" s="251" t="s">
        <v>124</v>
      </c>
    </row>
    <row r="145" s="2" customFormat="1" ht="24.15" customHeight="1">
      <c r="A145" s="38"/>
      <c r="B145" s="39"/>
      <c r="C145" s="252" t="s">
        <v>151</v>
      </c>
      <c r="D145" s="252" t="s">
        <v>302</v>
      </c>
      <c r="E145" s="253" t="s">
        <v>1179</v>
      </c>
      <c r="F145" s="254" t="s">
        <v>1180</v>
      </c>
      <c r="G145" s="255" t="s">
        <v>333</v>
      </c>
      <c r="H145" s="256">
        <v>304.29000000000002</v>
      </c>
      <c r="I145" s="257"/>
      <c r="J145" s="258">
        <f>ROUND(I145*H145,2)</f>
        <v>0</v>
      </c>
      <c r="K145" s="254" t="s">
        <v>251</v>
      </c>
      <c r="L145" s="259"/>
      <c r="M145" s="260" t="s">
        <v>1</v>
      </c>
      <c r="N145" s="261" t="s">
        <v>41</v>
      </c>
      <c r="O145" s="91"/>
      <c r="P145" s="219">
        <f>O145*H145</f>
        <v>0</v>
      </c>
      <c r="Q145" s="219">
        <v>0.00052999999999999998</v>
      </c>
      <c r="R145" s="219">
        <f>Q145*H145</f>
        <v>0.16127369999999999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584</v>
      </c>
      <c r="AT145" s="221" t="s">
        <v>302</v>
      </c>
      <c r="AU145" s="221" t="s">
        <v>86</v>
      </c>
      <c r="AY145" s="17" t="s">
        <v>124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201</v>
      </c>
      <c r="BM145" s="221" t="s">
        <v>1181</v>
      </c>
    </row>
    <row r="146" s="2" customFormat="1">
      <c r="A146" s="38"/>
      <c r="B146" s="39"/>
      <c r="C146" s="40"/>
      <c r="D146" s="223" t="s">
        <v>131</v>
      </c>
      <c r="E146" s="40"/>
      <c r="F146" s="224" t="s">
        <v>1182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86</v>
      </c>
    </row>
    <row r="147" s="13" customFormat="1">
      <c r="A147" s="13"/>
      <c r="B147" s="241"/>
      <c r="C147" s="242"/>
      <c r="D147" s="223" t="s">
        <v>253</v>
      </c>
      <c r="E147" s="243" t="s">
        <v>1</v>
      </c>
      <c r="F147" s="244" t="s">
        <v>1183</v>
      </c>
      <c r="G147" s="242"/>
      <c r="H147" s="245">
        <v>304.29000000000002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253</v>
      </c>
      <c r="AU147" s="251" t="s">
        <v>86</v>
      </c>
      <c r="AV147" s="13" t="s">
        <v>86</v>
      </c>
      <c r="AW147" s="13" t="s">
        <v>33</v>
      </c>
      <c r="AX147" s="13" t="s">
        <v>84</v>
      </c>
      <c r="AY147" s="251" t="s">
        <v>124</v>
      </c>
    </row>
    <row r="148" s="2" customFormat="1" ht="24.15" customHeight="1">
      <c r="A148" s="38"/>
      <c r="B148" s="39"/>
      <c r="C148" s="210" t="s">
        <v>156</v>
      </c>
      <c r="D148" s="210" t="s">
        <v>125</v>
      </c>
      <c r="E148" s="211" t="s">
        <v>1184</v>
      </c>
      <c r="F148" s="212" t="s">
        <v>1185</v>
      </c>
      <c r="G148" s="213" t="s">
        <v>174</v>
      </c>
      <c r="H148" s="214">
        <v>43</v>
      </c>
      <c r="I148" s="215"/>
      <c r="J148" s="216">
        <f>ROUND(I148*H148,2)</f>
        <v>0</v>
      </c>
      <c r="K148" s="212" t="s">
        <v>251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201</v>
      </c>
      <c r="AT148" s="221" t="s">
        <v>125</v>
      </c>
      <c r="AU148" s="221" t="s">
        <v>86</v>
      </c>
      <c r="AY148" s="17" t="s">
        <v>124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201</v>
      </c>
      <c r="BM148" s="221" t="s">
        <v>1186</v>
      </c>
    </row>
    <row r="149" s="13" customFormat="1">
      <c r="A149" s="13"/>
      <c r="B149" s="241"/>
      <c r="C149" s="242"/>
      <c r="D149" s="223" t="s">
        <v>253</v>
      </c>
      <c r="E149" s="243" t="s">
        <v>1</v>
      </c>
      <c r="F149" s="244" t="s">
        <v>1187</v>
      </c>
      <c r="G149" s="242"/>
      <c r="H149" s="245">
        <v>43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253</v>
      </c>
      <c r="AU149" s="251" t="s">
        <v>86</v>
      </c>
      <c r="AV149" s="13" t="s">
        <v>86</v>
      </c>
      <c r="AW149" s="13" t="s">
        <v>33</v>
      </c>
      <c r="AX149" s="13" t="s">
        <v>84</v>
      </c>
      <c r="AY149" s="251" t="s">
        <v>124</v>
      </c>
    </row>
    <row r="150" s="2" customFormat="1" ht="16.5" customHeight="1">
      <c r="A150" s="38"/>
      <c r="B150" s="39"/>
      <c r="C150" s="252" t="s">
        <v>161</v>
      </c>
      <c r="D150" s="252" t="s">
        <v>302</v>
      </c>
      <c r="E150" s="253" t="s">
        <v>1188</v>
      </c>
      <c r="F150" s="254" t="s">
        <v>1189</v>
      </c>
      <c r="G150" s="255" t="s">
        <v>174</v>
      </c>
      <c r="H150" s="256">
        <v>43</v>
      </c>
      <c r="I150" s="257"/>
      <c r="J150" s="258">
        <f>ROUND(I150*H150,2)</f>
        <v>0</v>
      </c>
      <c r="K150" s="254" t="s">
        <v>251</v>
      </c>
      <c r="L150" s="259"/>
      <c r="M150" s="260" t="s">
        <v>1</v>
      </c>
      <c r="N150" s="261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584</v>
      </c>
      <c r="AT150" s="221" t="s">
        <v>302</v>
      </c>
      <c r="AU150" s="221" t="s">
        <v>86</v>
      </c>
      <c r="AY150" s="17" t="s">
        <v>124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201</v>
      </c>
      <c r="BM150" s="221" t="s">
        <v>1190</v>
      </c>
    </row>
    <row r="151" s="2" customFormat="1" ht="24.15" customHeight="1">
      <c r="A151" s="38"/>
      <c r="B151" s="39"/>
      <c r="C151" s="210" t="s">
        <v>166</v>
      </c>
      <c r="D151" s="210" t="s">
        <v>125</v>
      </c>
      <c r="E151" s="211" t="s">
        <v>1191</v>
      </c>
      <c r="F151" s="212" t="s">
        <v>1192</v>
      </c>
      <c r="G151" s="213" t="s">
        <v>174</v>
      </c>
      <c r="H151" s="214">
        <v>43</v>
      </c>
      <c r="I151" s="215"/>
      <c r="J151" s="216">
        <f>ROUND(I151*H151,2)</f>
        <v>0</v>
      </c>
      <c r="K151" s="212" t="s">
        <v>251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201</v>
      </c>
      <c r="AT151" s="221" t="s">
        <v>125</v>
      </c>
      <c r="AU151" s="221" t="s">
        <v>86</v>
      </c>
      <c r="AY151" s="17" t="s">
        <v>124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201</v>
      </c>
      <c r="BM151" s="221" t="s">
        <v>1193</v>
      </c>
    </row>
    <row r="152" s="2" customFormat="1" ht="24.15" customHeight="1">
      <c r="A152" s="38"/>
      <c r="B152" s="39"/>
      <c r="C152" s="252" t="s">
        <v>171</v>
      </c>
      <c r="D152" s="252" t="s">
        <v>302</v>
      </c>
      <c r="E152" s="253" t="s">
        <v>1194</v>
      </c>
      <c r="F152" s="254" t="s">
        <v>1195</v>
      </c>
      <c r="G152" s="255" t="s">
        <v>1196</v>
      </c>
      <c r="H152" s="256">
        <v>43</v>
      </c>
      <c r="I152" s="257"/>
      <c r="J152" s="258">
        <f>ROUND(I152*H152,2)</f>
        <v>0</v>
      </c>
      <c r="K152" s="254" t="s">
        <v>251</v>
      </c>
      <c r="L152" s="259"/>
      <c r="M152" s="260" t="s">
        <v>1</v>
      </c>
      <c r="N152" s="261" t="s">
        <v>41</v>
      </c>
      <c r="O152" s="91"/>
      <c r="P152" s="219">
        <f>O152*H152</f>
        <v>0</v>
      </c>
      <c r="Q152" s="219">
        <v>0.00147</v>
      </c>
      <c r="R152" s="219">
        <f>Q152*H152</f>
        <v>0.063210000000000002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584</v>
      </c>
      <c r="AT152" s="221" t="s">
        <v>302</v>
      </c>
      <c r="AU152" s="221" t="s">
        <v>86</v>
      </c>
      <c r="AY152" s="17" t="s">
        <v>124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201</v>
      </c>
      <c r="BM152" s="221" t="s">
        <v>1197</v>
      </c>
    </row>
    <row r="153" s="2" customFormat="1" ht="24.15" customHeight="1">
      <c r="A153" s="38"/>
      <c r="B153" s="39"/>
      <c r="C153" s="210" t="s">
        <v>177</v>
      </c>
      <c r="D153" s="210" t="s">
        <v>125</v>
      </c>
      <c r="E153" s="211" t="s">
        <v>1198</v>
      </c>
      <c r="F153" s="212" t="s">
        <v>1199</v>
      </c>
      <c r="G153" s="213" t="s">
        <v>333</v>
      </c>
      <c r="H153" s="214">
        <v>129.59999999999999</v>
      </c>
      <c r="I153" s="215"/>
      <c r="J153" s="216">
        <f>ROUND(I153*H153,2)</f>
        <v>0</v>
      </c>
      <c r="K153" s="212" t="s">
        <v>251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201</v>
      </c>
      <c r="AT153" s="221" t="s">
        <v>125</v>
      </c>
      <c r="AU153" s="221" t="s">
        <v>86</v>
      </c>
      <c r="AY153" s="17" t="s">
        <v>124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201</v>
      </c>
      <c r="BM153" s="221" t="s">
        <v>1200</v>
      </c>
    </row>
    <row r="154" s="2" customFormat="1">
      <c r="A154" s="38"/>
      <c r="B154" s="39"/>
      <c r="C154" s="40"/>
      <c r="D154" s="223" t="s">
        <v>131</v>
      </c>
      <c r="E154" s="40"/>
      <c r="F154" s="224" t="s">
        <v>1201</v>
      </c>
      <c r="G154" s="40"/>
      <c r="H154" s="40"/>
      <c r="I154" s="225"/>
      <c r="J154" s="40"/>
      <c r="K154" s="40"/>
      <c r="L154" s="44"/>
      <c r="M154" s="226"/>
      <c r="N154" s="22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86</v>
      </c>
    </row>
    <row r="155" s="13" customFormat="1">
      <c r="A155" s="13"/>
      <c r="B155" s="241"/>
      <c r="C155" s="242"/>
      <c r="D155" s="223" t="s">
        <v>253</v>
      </c>
      <c r="E155" s="243" t="s">
        <v>1</v>
      </c>
      <c r="F155" s="244" t="s">
        <v>1202</v>
      </c>
      <c r="G155" s="242"/>
      <c r="H155" s="245">
        <v>1.6000000000000001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253</v>
      </c>
      <c r="AU155" s="251" t="s">
        <v>86</v>
      </c>
      <c r="AV155" s="13" t="s">
        <v>86</v>
      </c>
      <c r="AW155" s="13" t="s">
        <v>33</v>
      </c>
      <c r="AX155" s="13" t="s">
        <v>76</v>
      </c>
      <c r="AY155" s="251" t="s">
        <v>124</v>
      </c>
    </row>
    <row r="156" s="13" customFormat="1">
      <c r="A156" s="13"/>
      <c r="B156" s="241"/>
      <c r="C156" s="242"/>
      <c r="D156" s="223" t="s">
        <v>253</v>
      </c>
      <c r="E156" s="243" t="s">
        <v>1</v>
      </c>
      <c r="F156" s="244" t="s">
        <v>1203</v>
      </c>
      <c r="G156" s="242"/>
      <c r="H156" s="245">
        <v>128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253</v>
      </c>
      <c r="AU156" s="251" t="s">
        <v>86</v>
      </c>
      <c r="AV156" s="13" t="s">
        <v>86</v>
      </c>
      <c r="AW156" s="13" t="s">
        <v>33</v>
      </c>
      <c r="AX156" s="13" t="s">
        <v>76</v>
      </c>
      <c r="AY156" s="251" t="s">
        <v>124</v>
      </c>
    </row>
    <row r="157" s="14" customFormat="1">
      <c r="A157" s="14"/>
      <c r="B157" s="262"/>
      <c r="C157" s="263"/>
      <c r="D157" s="223" t="s">
        <v>253</v>
      </c>
      <c r="E157" s="264" t="s">
        <v>1</v>
      </c>
      <c r="F157" s="265" t="s">
        <v>322</v>
      </c>
      <c r="G157" s="263"/>
      <c r="H157" s="266">
        <v>129.59999999999999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253</v>
      </c>
      <c r="AU157" s="272" t="s">
        <v>86</v>
      </c>
      <c r="AV157" s="14" t="s">
        <v>142</v>
      </c>
      <c r="AW157" s="14" t="s">
        <v>33</v>
      </c>
      <c r="AX157" s="14" t="s">
        <v>84</v>
      </c>
      <c r="AY157" s="272" t="s">
        <v>124</v>
      </c>
    </row>
    <row r="158" s="2" customFormat="1" ht="37.8" customHeight="1">
      <c r="A158" s="38"/>
      <c r="B158" s="39"/>
      <c r="C158" s="252" t="s">
        <v>182</v>
      </c>
      <c r="D158" s="252" t="s">
        <v>302</v>
      </c>
      <c r="E158" s="253" t="s">
        <v>1204</v>
      </c>
      <c r="F158" s="254" t="s">
        <v>1205</v>
      </c>
      <c r="G158" s="255" t="s">
        <v>333</v>
      </c>
      <c r="H158" s="256">
        <v>128</v>
      </c>
      <c r="I158" s="257"/>
      <c r="J158" s="258">
        <f>ROUND(I158*H158,2)</f>
        <v>0</v>
      </c>
      <c r="K158" s="254" t="s">
        <v>1</v>
      </c>
      <c r="L158" s="259"/>
      <c r="M158" s="260" t="s">
        <v>1</v>
      </c>
      <c r="N158" s="261" t="s">
        <v>41</v>
      </c>
      <c r="O158" s="91"/>
      <c r="P158" s="219">
        <f>O158*H158</f>
        <v>0</v>
      </c>
      <c r="Q158" s="219">
        <v>0.00014999999999999999</v>
      </c>
      <c r="R158" s="219">
        <f>Q158*H158</f>
        <v>0.019199999999999998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584</v>
      </c>
      <c r="AT158" s="221" t="s">
        <v>302</v>
      </c>
      <c r="AU158" s="221" t="s">
        <v>86</v>
      </c>
      <c r="AY158" s="17" t="s">
        <v>124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84</v>
      </c>
      <c r="BK158" s="222">
        <f>ROUND(I158*H158,2)</f>
        <v>0</v>
      </c>
      <c r="BL158" s="17" t="s">
        <v>201</v>
      </c>
      <c r="BM158" s="221" t="s">
        <v>1206</v>
      </c>
    </row>
    <row r="159" s="13" customFormat="1">
      <c r="A159" s="13"/>
      <c r="B159" s="241"/>
      <c r="C159" s="242"/>
      <c r="D159" s="223" t="s">
        <v>253</v>
      </c>
      <c r="E159" s="243" t="s">
        <v>1</v>
      </c>
      <c r="F159" s="244" t="s">
        <v>1207</v>
      </c>
      <c r="G159" s="242"/>
      <c r="H159" s="245">
        <v>128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253</v>
      </c>
      <c r="AU159" s="251" t="s">
        <v>86</v>
      </c>
      <c r="AV159" s="13" t="s">
        <v>86</v>
      </c>
      <c r="AW159" s="13" t="s">
        <v>33</v>
      </c>
      <c r="AX159" s="13" t="s">
        <v>84</v>
      </c>
      <c r="AY159" s="251" t="s">
        <v>124</v>
      </c>
    </row>
    <row r="160" s="2" customFormat="1" ht="37.8" customHeight="1">
      <c r="A160" s="38"/>
      <c r="B160" s="39"/>
      <c r="C160" s="252" t="s">
        <v>187</v>
      </c>
      <c r="D160" s="252" t="s">
        <v>302</v>
      </c>
      <c r="E160" s="253" t="s">
        <v>1208</v>
      </c>
      <c r="F160" s="254" t="s">
        <v>1209</v>
      </c>
      <c r="G160" s="255" t="s">
        <v>333</v>
      </c>
      <c r="H160" s="256">
        <v>1.6000000000000001</v>
      </c>
      <c r="I160" s="257"/>
      <c r="J160" s="258">
        <f>ROUND(I160*H160,2)</f>
        <v>0</v>
      </c>
      <c r="K160" s="254" t="s">
        <v>1</v>
      </c>
      <c r="L160" s="259"/>
      <c r="M160" s="260" t="s">
        <v>1</v>
      </c>
      <c r="N160" s="261" t="s">
        <v>41</v>
      </c>
      <c r="O160" s="91"/>
      <c r="P160" s="219">
        <f>O160*H160</f>
        <v>0</v>
      </c>
      <c r="Q160" s="219">
        <v>0.00014999999999999999</v>
      </c>
      <c r="R160" s="219">
        <f>Q160*H160</f>
        <v>0.00023999999999999998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584</v>
      </c>
      <c r="AT160" s="221" t="s">
        <v>302</v>
      </c>
      <c r="AU160" s="221" t="s">
        <v>86</v>
      </c>
      <c r="AY160" s="17" t="s">
        <v>124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201</v>
      </c>
      <c r="BM160" s="221" t="s">
        <v>1210</v>
      </c>
    </row>
    <row r="161" s="13" customFormat="1">
      <c r="A161" s="13"/>
      <c r="B161" s="241"/>
      <c r="C161" s="242"/>
      <c r="D161" s="223" t="s">
        <v>253</v>
      </c>
      <c r="E161" s="243" t="s">
        <v>1</v>
      </c>
      <c r="F161" s="244" t="s">
        <v>1211</v>
      </c>
      <c r="G161" s="242"/>
      <c r="H161" s="245">
        <v>1.6000000000000001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253</v>
      </c>
      <c r="AU161" s="251" t="s">
        <v>86</v>
      </c>
      <c r="AV161" s="13" t="s">
        <v>86</v>
      </c>
      <c r="AW161" s="13" t="s">
        <v>33</v>
      </c>
      <c r="AX161" s="13" t="s">
        <v>84</v>
      </c>
      <c r="AY161" s="251" t="s">
        <v>124</v>
      </c>
    </row>
    <row r="162" s="2" customFormat="1" ht="24.15" customHeight="1">
      <c r="A162" s="38"/>
      <c r="B162" s="39"/>
      <c r="C162" s="210" t="s">
        <v>192</v>
      </c>
      <c r="D162" s="210" t="s">
        <v>125</v>
      </c>
      <c r="E162" s="211" t="s">
        <v>1212</v>
      </c>
      <c r="F162" s="212" t="s">
        <v>1213</v>
      </c>
      <c r="G162" s="213" t="s">
        <v>174</v>
      </c>
      <c r="H162" s="214">
        <v>1</v>
      </c>
      <c r="I162" s="215"/>
      <c r="J162" s="216">
        <f>ROUND(I162*H162,2)</f>
        <v>0</v>
      </c>
      <c r="K162" s="212" t="s">
        <v>251</v>
      </c>
      <c r="L162" s="44"/>
      <c r="M162" s="217" t="s">
        <v>1</v>
      </c>
      <c r="N162" s="218" t="s">
        <v>41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201</v>
      </c>
      <c r="AT162" s="221" t="s">
        <v>125</v>
      </c>
      <c r="AU162" s="221" t="s">
        <v>86</v>
      </c>
      <c r="AY162" s="17" t="s">
        <v>124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201</v>
      </c>
      <c r="BM162" s="221" t="s">
        <v>1214</v>
      </c>
    </row>
    <row r="163" s="2" customFormat="1" ht="16.5" customHeight="1">
      <c r="A163" s="38"/>
      <c r="B163" s="39"/>
      <c r="C163" s="210" t="s">
        <v>8</v>
      </c>
      <c r="D163" s="210" t="s">
        <v>125</v>
      </c>
      <c r="E163" s="211" t="s">
        <v>1215</v>
      </c>
      <c r="F163" s="212" t="s">
        <v>1216</v>
      </c>
      <c r="G163" s="213" t="s">
        <v>174</v>
      </c>
      <c r="H163" s="214">
        <v>5</v>
      </c>
      <c r="I163" s="215"/>
      <c r="J163" s="216">
        <f>ROUND(I163*H163,2)</f>
        <v>0</v>
      </c>
      <c r="K163" s="212" t="s">
        <v>251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201</v>
      </c>
      <c r="AT163" s="221" t="s">
        <v>125</v>
      </c>
      <c r="AU163" s="221" t="s">
        <v>86</v>
      </c>
      <c r="AY163" s="17" t="s">
        <v>124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201</v>
      </c>
      <c r="BM163" s="221" t="s">
        <v>1217</v>
      </c>
    </row>
    <row r="164" s="2" customFormat="1" ht="16.5" customHeight="1">
      <c r="A164" s="38"/>
      <c r="B164" s="39"/>
      <c r="C164" s="210" t="s">
        <v>201</v>
      </c>
      <c r="D164" s="210" t="s">
        <v>125</v>
      </c>
      <c r="E164" s="211" t="s">
        <v>1218</v>
      </c>
      <c r="F164" s="212" t="s">
        <v>1219</v>
      </c>
      <c r="G164" s="213" t="s">
        <v>174</v>
      </c>
      <c r="H164" s="214">
        <v>5</v>
      </c>
      <c r="I164" s="215"/>
      <c r="J164" s="216">
        <f>ROUND(I164*H164,2)</f>
        <v>0</v>
      </c>
      <c r="K164" s="212" t="s">
        <v>251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201</v>
      </c>
      <c r="AT164" s="221" t="s">
        <v>125</v>
      </c>
      <c r="AU164" s="221" t="s">
        <v>86</v>
      </c>
      <c r="AY164" s="17" t="s">
        <v>124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201</v>
      </c>
      <c r="BM164" s="221" t="s">
        <v>1220</v>
      </c>
    </row>
    <row r="165" s="11" customFormat="1" ht="25.92" customHeight="1">
      <c r="A165" s="11"/>
      <c r="B165" s="196"/>
      <c r="C165" s="197"/>
      <c r="D165" s="198" t="s">
        <v>75</v>
      </c>
      <c r="E165" s="199" t="s">
        <v>302</v>
      </c>
      <c r="F165" s="199" t="s">
        <v>1221</v>
      </c>
      <c r="G165" s="197"/>
      <c r="H165" s="197"/>
      <c r="I165" s="200"/>
      <c r="J165" s="201">
        <f>BK165</f>
        <v>0</v>
      </c>
      <c r="K165" s="197"/>
      <c r="L165" s="202"/>
      <c r="M165" s="203"/>
      <c r="N165" s="204"/>
      <c r="O165" s="204"/>
      <c r="P165" s="205">
        <f>P166+P188+P192</f>
        <v>0</v>
      </c>
      <c r="Q165" s="204"/>
      <c r="R165" s="205">
        <f>R166+R188+R192</f>
        <v>8.5933507999999996</v>
      </c>
      <c r="S165" s="204"/>
      <c r="T165" s="206">
        <f>T166+T188+T192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7" t="s">
        <v>137</v>
      </c>
      <c r="AT165" s="208" t="s">
        <v>75</v>
      </c>
      <c r="AU165" s="208" t="s">
        <v>76</v>
      </c>
      <c r="AY165" s="207" t="s">
        <v>124</v>
      </c>
      <c r="BK165" s="209">
        <f>BK166+BK188+BK192</f>
        <v>0</v>
      </c>
    </row>
    <row r="166" s="11" customFormat="1" ht="22.8" customHeight="1">
      <c r="A166" s="11"/>
      <c r="B166" s="196"/>
      <c r="C166" s="197"/>
      <c r="D166" s="198" t="s">
        <v>75</v>
      </c>
      <c r="E166" s="239" t="s">
        <v>1222</v>
      </c>
      <c r="F166" s="239" t="s">
        <v>1223</v>
      </c>
      <c r="G166" s="197"/>
      <c r="H166" s="197"/>
      <c r="I166" s="200"/>
      <c r="J166" s="240">
        <f>BK166</f>
        <v>0</v>
      </c>
      <c r="K166" s="197"/>
      <c r="L166" s="202"/>
      <c r="M166" s="203"/>
      <c r="N166" s="204"/>
      <c r="O166" s="204"/>
      <c r="P166" s="205">
        <f>SUM(P167:P187)</f>
        <v>0</v>
      </c>
      <c r="Q166" s="204"/>
      <c r="R166" s="205">
        <f>SUM(R167:R187)</f>
        <v>0.15860000000000002</v>
      </c>
      <c r="S166" s="204"/>
      <c r="T166" s="206">
        <f>SUM(T167:T187)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07" t="s">
        <v>137</v>
      </c>
      <c r="AT166" s="208" t="s">
        <v>75</v>
      </c>
      <c r="AU166" s="208" t="s">
        <v>84</v>
      </c>
      <c r="AY166" s="207" t="s">
        <v>124</v>
      </c>
      <c r="BK166" s="209">
        <f>SUM(BK167:BK187)</f>
        <v>0</v>
      </c>
    </row>
    <row r="167" s="2" customFormat="1" ht="33" customHeight="1">
      <c r="A167" s="38"/>
      <c r="B167" s="39"/>
      <c r="C167" s="210" t="s">
        <v>206</v>
      </c>
      <c r="D167" s="210" t="s">
        <v>125</v>
      </c>
      <c r="E167" s="211" t="s">
        <v>1224</v>
      </c>
      <c r="F167" s="212" t="s">
        <v>1225</v>
      </c>
      <c r="G167" s="213" t="s">
        <v>174</v>
      </c>
      <c r="H167" s="214">
        <v>1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760</v>
      </c>
      <c r="AT167" s="221" t="s">
        <v>125</v>
      </c>
      <c r="AU167" s="221" t="s">
        <v>86</v>
      </c>
      <c r="AY167" s="17" t="s">
        <v>124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760</v>
      </c>
      <c r="BM167" s="221" t="s">
        <v>1226</v>
      </c>
    </row>
    <row r="168" s="2" customFormat="1">
      <c r="A168" s="38"/>
      <c r="B168" s="39"/>
      <c r="C168" s="40"/>
      <c r="D168" s="223" t="s">
        <v>131</v>
      </c>
      <c r="E168" s="40"/>
      <c r="F168" s="224" t="s">
        <v>1227</v>
      </c>
      <c r="G168" s="40"/>
      <c r="H168" s="40"/>
      <c r="I168" s="225"/>
      <c r="J168" s="40"/>
      <c r="K168" s="40"/>
      <c r="L168" s="44"/>
      <c r="M168" s="226"/>
      <c r="N168" s="22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131</v>
      </c>
      <c r="AU168" s="17" t="s">
        <v>86</v>
      </c>
    </row>
    <row r="169" s="2" customFormat="1" ht="24.15" customHeight="1">
      <c r="A169" s="38"/>
      <c r="B169" s="39"/>
      <c r="C169" s="252" t="s">
        <v>211</v>
      </c>
      <c r="D169" s="252" t="s">
        <v>302</v>
      </c>
      <c r="E169" s="253" t="s">
        <v>1228</v>
      </c>
      <c r="F169" s="254" t="s">
        <v>1229</v>
      </c>
      <c r="G169" s="255" t="s">
        <v>174</v>
      </c>
      <c r="H169" s="256">
        <v>1</v>
      </c>
      <c r="I169" s="257"/>
      <c r="J169" s="258">
        <f>ROUND(I169*H169,2)</f>
        <v>0</v>
      </c>
      <c r="K169" s="254" t="s">
        <v>251</v>
      </c>
      <c r="L169" s="259"/>
      <c r="M169" s="260" t="s">
        <v>1</v>
      </c>
      <c r="N169" s="261" t="s">
        <v>41</v>
      </c>
      <c r="O169" s="91"/>
      <c r="P169" s="219">
        <f>O169*H169</f>
        <v>0</v>
      </c>
      <c r="Q169" s="219">
        <v>0.0037000000000000002</v>
      </c>
      <c r="R169" s="219">
        <f>Q169*H169</f>
        <v>0.0037000000000000002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1143</v>
      </c>
      <c r="AT169" s="221" t="s">
        <v>302</v>
      </c>
      <c r="AU169" s="221" t="s">
        <v>86</v>
      </c>
      <c r="AY169" s="17" t="s">
        <v>124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1143</v>
      </c>
      <c r="BM169" s="221" t="s">
        <v>1230</v>
      </c>
    </row>
    <row r="170" s="2" customFormat="1" ht="33" customHeight="1">
      <c r="A170" s="38"/>
      <c r="B170" s="39"/>
      <c r="C170" s="210" t="s">
        <v>216</v>
      </c>
      <c r="D170" s="210" t="s">
        <v>125</v>
      </c>
      <c r="E170" s="211" t="s">
        <v>1231</v>
      </c>
      <c r="F170" s="212" t="s">
        <v>1232</v>
      </c>
      <c r="G170" s="213" t="s">
        <v>174</v>
      </c>
      <c r="H170" s="214">
        <v>8</v>
      </c>
      <c r="I170" s="215"/>
      <c r="J170" s="216">
        <f>ROUND(I170*H170,2)</f>
        <v>0</v>
      </c>
      <c r="K170" s="212" t="s">
        <v>1</v>
      </c>
      <c r="L170" s="44"/>
      <c r="M170" s="217" t="s">
        <v>1</v>
      </c>
      <c r="N170" s="218" t="s">
        <v>41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760</v>
      </c>
      <c r="AT170" s="221" t="s">
        <v>125</v>
      </c>
      <c r="AU170" s="221" t="s">
        <v>86</v>
      </c>
      <c r="AY170" s="17" t="s">
        <v>124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84</v>
      </c>
      <c r="BK170" s="222">
        <f>ROUND(I170*H170,2)</f>
        <v>0</v>
      </c>
      <c r="BL170" s="17" t="s">
        <v>760</v>
      </c>
      <c r="BM170" s="221" t="s">
        <v>1233</v>
      </c>
    </row>
    <row r="171" s="2" customFormat="1" ht="24.15" customHeight="1">
      <c r="A171" s="38"/>
      <c r="B171" s="39"/>
      <c r="C171" s="252" t="s">
        <v>336</v>
      </c>
      <c r="D171" s="252" t="s">
        <v>302</v>
      </c>
      <c r="E171" s="253" t="s">
        <v>1228</v>
      </c>
      <c r="F171" s="254" t="s">
        <v>1229</v>
      </c>
      <c r="G171" s="255" t="s">
        <v>174</v>
      </c>
      <c r="H171" s="256">
        <v>8</v>
      </c>
      <c r="I171" s="257"/>
      <c r="J171" s="258">
        <f>ROUND(I171*H171,2)</f>
        <v>0</v>
      </c>
      <c r="K171" s="254" t="s">
        <v>251</v>
      </c>
      <c r="L171" s="259"/>
      <c r="M171" s="260" t="s">
        <v>1</v>
      </c>
      <c r="N171" s="261" t="s">
        <v>41</v>
      </c>
      <c r="O171" s="91"/>
      <c r="P171" s="219">
        <f>O171*H171</f>
        <v>0</v>
      </c>
      <c r="Q171" s="219">
        <v>0.0037000000000000002</v>
      </c>
      <c r="R171" s="219">
        <f>Q171*H171</f>
        <v>0.029600000000000001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1143</v>
      </c>
      <c r="AT171" s="221" t="s">
        <v>302</v>
      </c>
      <c r="AU171" s="221" t="s">
        <v>86</v>
      </c>
      <c r="AY171" s="17" t="s">
        <v>124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1143</v>
      </c>
      <c r="BM171" s="221" t="s">
        <v>1234</v>
      </c>
    </row>
    <row r="172" s="2" customFormat="1" ht="33" customHeight="1">
      <c r="A172" s="38"/>
      <c r="B172" s="39"/>
      <c r="C172" s="210" t="s">
        <v>7</v>
      </c>
      <c r="D172" s="210" t="s">
        <v>125</v>
      </c>
      <c r="E172" s="211" t="s">
        <v>1235</v>
      </c>
      <c r="F172" s="212" t="s">
        <v>1236</v>
      </c>
      <c r="G172" s="213" t="s">
        <v>174</v>
      </c>
      <c r="H172" s="214">
        <v>34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41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760</v>
      </c>
      <c r="AT172" s="221" t="s">
        <v>125</v>
      </c>
      <c r="AU172" s="221" t="s">
        <v>86</v>
      </c>
      <c r="AY172" s="17" t="s">
        <v>124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84</v>
      </c>
      <c r="BK172" s="222">
        <f>ROUND(I172*H172,2)</f>
        <v>0</v>
      </c>
      <c r="BL172" s="17" t="s">
        <v>760</v>
      </c>
      <c r="BM172" s="221" t="s">
        <v>1237</v>
      </c>
    </row>
    <row r="173" s="13" customFormat="1">
      <c r="A173" s="13"/>
      <c r="B173" s="241"/>
      <c r="C173" s="242"/>
      <c r="D173" s="223" t="s">
        <v>253</v>
      </c>
      <c r="E173" s="243" t="s">
        <v>1</v>
      </c>
      <c r="F173" s="244" t="s">
        <v>1238</v>
      </c>
      <c r="G173" s="242"/>
      <c r="H173" s="245">
        <v>34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253</v>
      </c>
      <c r="AU173" s="251" t="s">
        <v>86</v>
      </c>
      <c r="AV173" s="13" t="s">
        <v>86</v>
      </c>
      <c r="AW173" s="13" t="s">
        <v>33</v>
      </c>
      <c r="AX173" s="13" t="s">
        <v>84</v>
      </c>
      <c r="AY173" s="251" t="s">
        <v>124</v>
      </c>
    </row>
    <row r="174" s="2" customFormat="1" ht="16.5" customHeight="1">
      <c r="A174" s="38"/>
      <c r="B174" s="39"/>
      <c r="C174" s="252" t="s">
        <v>343</v>
      </c>
      <c r="D174" s="252" t="s">
        <v>302</v>
      </c>
      <c r="E174" s="253" t="s">
        <v>1239</v>
      </c>
      <c r="F174" s="254" t="s">
        <v>1240</v>
      </c>
      <c r="G174" s="255" t="s">
        <v>333</v>
      </c>
      <c r="H174" s="256">
        <v>31.875</v>
      </c>
      <c r="I174" s="257"/>
      <c r="J174" s="258">
        <f>ROUND(I174*H174,2)</f>
        <v>0</v>
      </c>
      <c r="K174" s="254" t="s">
        <v>251</v>
      </c>
      <c r="L174" s="259"/>
      <c r="M174" s="260" t="s">
        <v>1</v>
      </c>
      <c r="N174" s="261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1143</v>
      </c>
      <c r="AT174" s="221" t="s">
        <v>302</v>
      </c>
      <c r="AU174" s="221" t="s">
        <v>86</v>
      </c>
      <c r="AY174" s="17" t="s">
        <v>124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1143</v>
      </c>
      <c r="BM174" s="221" t="s">
        <v>1241</v>
      </c>
    </row>
    <row r="175" s="13" customFormat="1">
      <c r="A175" s="13"/>
      <c r="B175" s="241"/>
      <c r="C175" s="242"/>
      <c r="D175" s="223" t="s">
        <v>253</v>
      </c>
      <c r="E175" s="243" t="s">
        <v>1</v>
      </c>
      <c r="F175" s="244" t="s">
        <v>1242</v>
      </c>
      <c r="G175" s="242"/>
      <c r="H175" s="245">
        <v>31.875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253</v>
      </c>
      <c r="AU175" s="251" t="s">
        <v>86</v>
      </c>
      <c r="AV175" s="13" t="s">
        <v>86</v>
      </c>
      <c r="AW175" s="13" t="s">
        <v>33</v>
      </c>
      <c r="AX175" s="13" t="s">
        <v>84</v>
      </c>
      <c r="AY175" s="251" t="s">
        <v>124</v>
      </c>
    </row>
    <row r="176" s="2" customFormat="1" ht="24.15" customHeight="1">
      <c r="A176" s="38"/>
      <c r="B176" s="39"/>
      <c r="C176" s="210" t="s">
        <v>349</v>
      </c>
      <c r="D176" s="210" t="s">
        <v>125</v>
      </c>
      <c r="E176" s="211" t="s">
        <v>1243</v>
      </c>
      <c r="F176" s="212" t="s">
        <v>1244</v>
      </c>
      <c r="G176" s="213" t="s">
        <v>174</v>
      </c>
      <c r="H176" s="214">
        <v>1</v>
      </c>
      <c r="I176" s="215"/>
      <c r="J176" s="216">
        <f>ROUND(I176*H176,2)</f>
        <v>0</v>
      </c>
      <c r="K176" s="212" t="s">
        <v>251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760</v>
      </c>
      <c r="AT176" s="221" t="s">
        <v>125</v>
      </c>
      <c r="AU176" s="221" t="s">
        <v>86</v>
      </c>
      <c r="AY176" s="17" t="s">
        <v>124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760</v>
      </c>
      <c r="BM176" s="221" t="s">
        <v>1245</v>
      </c>
    </row>
    <row r="177" s="2" customFormat="1" ht="49.05" customHeight="1">
      <c r="A177" s="38"/>
      <c r="B177" s="39"/>
      <c r="C177" s="252" t="s">
        <v>354</v>
      </c>
      <c r="D177" s="252" t="s">
        <v>302</v>
      </c>
      <c r="E177" s="253" t="s">
        <v>1246</v>
      </c>
      <c r="F177" s="254" t="s">
        <v>1247</v>
      </c>
      <c r="G177" s="255" t="s">
        <v>174</v>
      </c>
      <c r="H177" s="256">
        <v>1</v>
      </c>
      <c r="I177" s="257"/>
      <c r="J177" s="258">
        <f>ROUND(I177*H177,2)</f>
        <v>0</v>
      </c>
      <c r="K177" s="254" t="s">
        <v>1</v>
      </c>
      <c r="L177" s="259"/>
      <c r="M177" s="260" t="s">
        <v>1</v>
      </c>
      <c r="N177" s="261" t="s">
        <v>41</v>
      </c>
      <c r="O177" s="91"/>
      <c r="P177" s="219">
        <f>O177*H177</f>
        <v>0</v>
      </c>
      <c r="Q177" s="219">
        <v>0.025000000000000001</v>
      </c>
      <c r="R177" s="219">
        <f>Q177*H177</f>
        <v>0.025000000000000001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1143</v>
      </c>
      <c r="AT177" s="221" t="s">
        <v>302</v>
      </c>
      <c r="AU177" s="221" t="s">
        <v>86</v>
      </c>
      <c r="AY177" s="17" t="s">
        <v>124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1143</v>
      </c>
      <c r="BM177" s="221" t="s">
        <v>1248</v>
      </c>
    </row>
    <row r="178" s="2" customFormat="1">
      <c r="A178" s="38"/>
      <c r="B178" s="39"/>
      <c r="C178" s="40"/>
      <c r="D178" s="223" t="s">
        <v>131</v>
      </c>
      <c r="E178" s="40"/>
      <c r="F178" s="224" t="s">
        <v>1249</v>
      </c>
      <c r="G178" s="40"/>
      <c r="H178" s="40"/>
      <c r="I178" s="225"/>
      <c r="J178" s="40"/>
      <c r="K178" s="40"/>
      <c r="L178" s="44"/>
      <c r="M178" s="226"/>
      <c r="N178" s="22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131</v>
      </c>
      <c r="AU178" s="17" t="s">
        <v>86</v>
      </c>
    </row>
    <row r="179" s="2" customFormat="1" ht="24.15" customHeight="1">
      <c r="A179" s="38"/>
      <c r="B179" s="39"/>
      <c r="C179" s="210" t="s">
        <v>359</v>
      </c>
      <c r="D179" s="210" t="s">
        <v>125</v>
      </c>
      <c r="E179" s="211" t="s">
        <v>1243</v>
      </c>
      <c r="F179" s="212" t="s">
        <v>1244</v>
      </c>
      <c r="G179" s="213" t="s">
        <v>174</v>
      </c>
      <c r="H179" s="214">
        <v>4</v>
      </c>
      <c r="I179" s="215"/>
      <c r="J179" s="216">
        <f>ROUND(I179*H179,2)</f>
        <v>0</v>
      </c>
      <c r="K179" s="212" t="s">
        <v>251</v>
      </c>
      <c r="L179" s="44"/>
      <c r="M179" s="217" t="s">
        <v>1</v>
      </c>
      <c r="N179" s="218" t="s">
        <v>41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760</v>
      </c>
      <c r="AT179" s="221" t="s">
        <v>125</v>
      </c>
      <c r="AU179" s="221" t="s">
        <v>86</v>
      </c>
      <c r="AY179" s="17" t="s">
        <v>124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84</v>
      </c>
      <c r="BK179" s="222">
        <f>ROUND(I179*H179,2)</f>
        <v>0</v>
      </c>
      <c r="BL179" s="17" t="s">
        <v>760</v>
      </c>
      <c r="BM179" s="221" t="s">
        <v>1250</v>
      </c>
    </row>
    <row r="180" s="2" customFormat="1" ht="49.05" customHeight="1">
      <c r="A180" s="38"/>
      <c r="B180" s="39"/>
      <c r="C180" s="252" t="s">
        <v>365</v>
      </c>
      <c r="D180" s="252" t="s">
        <v>302</v>
      </c>
      <c r="E180" s="253" t="s">
        <v>1251</v>
      </c>
      <c r="F180" s="254" t="s">
        <v>1252</v>
      </c>
      <c r="G180" s="255" t="s">
        <v>174</v>
      </c>
      <c r="H180" s="256">
        <v>4</v>
      </c>
      <c r="I180" s="257"/>
      <c r="J180" s="258">
        <f>ROUND(I180*H180,2)</f>
        <v>0</v>
      </c>
      <c r="K180" s="254" t="s">
        <v>1</v>
      </c>
      <c r="L180" s="259"/>
      <c r="M180" s="260" t="s">
        <v>1</v>
      </c>
      <c r="N180" s="261" t="s">
        <v>41</v>
      </c>
      <c r="O180" s="91"/>
      <c r="P180" s="219">
        <f>O180*H180</f>
        <v>0</v>
      </c>
      <c r="Q180" s="219">
        <v>0.012999999999999999</v>
      </c>
      <c r="R180" s="219">
        <f>Q180*H180</f>
        <v>0.051999999999999998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1143</v>
      </c>
      <c r="AT180" s="221" t="s">
        <v>302</v>
      </c>
      <c r="AU180" s="221" t="s">
        <v>86</v>
      </c>
      <c r="AY180" s="17" t="s">
        <v>124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84</v>
      </c>
      <c r="BK180" s="222">
        <f>ROUND(I180*H180,2)</f>
        <v>0</v>
      </c>
      <c r="BL180" s="17" t="s">
        <v>1143</v>
      </c>
      <c r="BM180" s="221" t="s">
        <v>1253</v>
      </c>
    </row>
    <row r="181" s="2" customFormat="1" ht="37.8" customHeight="1">
      <c r="A181" s="38"/>
      <c r="B181" s="39"/>
      <c r="C181" s="210" t="s">
        <v>556</v>
      </c>
      <c r="D181" s="210" t="s">
        <v>125</v>
      </c>
      <c r="E181" s="211" t="s">
        <v>1254</v>
      </c>
      <c r="F181" s="212" t="s">
        <v>1255</v>
      </c>
      <c r="G181" s="213" t="s">
        <v>333</v>
      </c>
      <c r="H181" s="214">
        <v>5</v>
      </c>
      <c r="I181" s="215"/>
      <c r="J181" s="216">
        <f>ROUND(I181*H181,2)</f>
        <v>0</v>
      </c>
      <c r="K181" s="212" t="s">
        <v>251</v>
      </c>
      <c r="L181" s="44"/>
      <c r="M181" s="217" t="s">
        <v>1</v>
      </c>
      <c r="N181" s="218" t="s">
        <v>41</v>
      </c>
      <c r="O181" s="91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760</v>
      </c>
      <c r="AT181" s="221" t="s">
        <v>125</v>
      </c>
      <c r="AU181" s="221" t="s">
        <v>86</v>
      </c>
      <c r="AY181" s="17" t="s">
        <v>124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84</v>
      </c>
      <c r="BK181" s="222">
        <f>ROUND(I181*H181,2)</f>
        <v>0</v>
      </c>
      <c r="BL181" s="17" t="s">
        <v>760</v>
      </c>
      <c r="BM181" s="221" t="s">
        <v>1256</v>
      </c>
    </row>
    <row r="182" s="2" customFormat="1" ht="16.5" customHeight="1">
      <c r="A182" s="38"/>
      <c r="B182" s="39"/>
      <c r="C182" s="252" t="s">
        <v>562</v>
      </c>
      <c r="D182" s="252" t="s">
        <v>302</v>
      </c>
      <c r="E182" s="253" t="s">
        <v>1257</v>
      </c>
      <c r="F182" s="254" t="s">
        <v>1258</v>
      </c>
      <c r="G182" s="255" t="s">
        <v>1001</v>
      </c>
      <c r="H182" s="256">
        <v>5</v>
      </c>
      <c r="I182" s="257"/>
      <c r="J182" s="258">
        <f>ROUND(I182*H182,2)</f>
        <v>0</v>
      </c>
      <c r="K182" s="254" t="s">
        <v>1</v>
      </c>
      <c r="L182" s="259"/>
      <c r="M182" s="260" t="s">
        <v>1</v>
      </c>
      <c r="N182" s="261" t="s">
        <v>41</v>
      </c>
      <c r="O182" s="91"/>
      <c r="P182" s="219">
        <f>O182*H182</f>
        <v>0</v>
      </c>
      <c r="Q182" s="219">
        <v>0.001</v>
      </c>
      <c r="R182" s="219">
        <f>Q182*H182</f>
        <v>0.0050000000000000001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1143</v>
      </c>
      <c r="AT182" s="221" t="s">
        <v>302</v>
      </c>
      <c r="AU182" s="221" t="s">
        <v>86</v>
      </c>
      <c r="AY182" s="17" t="s">
        <v>124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1143</v>
      </c>
      <c r="BM182" s="221" t="s">
        <v>1259</v>
      </c>
    </row>
    <row r="183" s="2" customFormat="1" ht="37.8" customHeight="1">
      <c r="A183" s="38"/>
      <c r="B183" s="39"/>
      <c r="C183" s="210" t="s">
        <v>466</v>
      </c>
      <c r="D183" s="210" t="s">
        <v>125</v>
      </c>
      <c r="E183" s="211" t="s">
        <v>1260</v>
      </c>
      <c r="F183" s="212" t="s">
        <v>1261</v>
      </c>
      <c r="G183" s="213" t="s">
        <v>333</v>
      </c>
      <c r="H183" s="214">
        <v>42</v>
      </c>
      <c r="I183" s="215"/>
      <c r="J183" s="216">
        <f>ROUND(I183*H183,2)</f>
        <v>0</v>
      </c>
      <c r="K183" s="212" t="s">
        <v>251</v>
      </c>
      <c r="L183" s="44"/>
      <c r="M183" s="217" t="s">
        <v>1</v>
      </c>
      <c r="N183" s="218" t="s">
        <v>41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760</v>
      </c>
      <c r="AT183" s="221" t="s">
        <v>125</v>
      </c>
      <c r="AU183" s="221" t="s">
        <v>86</v>
      </c>
      <c r="AY183" s="17" t="s">
        <v>124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84</v>
      </c>
      <c r="BK183" s="222">
        <f>ROUND(I183*H183,2)</f>
        <v>0</v>
      </c>
      <c r="BL183" s="17" t="s">
        <v>760</v>
      </c>
      <c r="BM183" s="221" t="s">
        <v>1262</v>
      </c>
    </row>
    <row r="184" s="2" customFormat="1">
      <c r="A184" s="38"/>
      <c r="B184" s="39"/>
      <c r="C184" s="40"/>
      <c r="D184" s="223" t="s">
        <v>131</v>
      </c>
      <c r="E184" s="40"/>
      <c r="F184" s="224" t="s">
        <v>1263</v>
      </c>
      <c r="G184" s="40"/>
      <c r="H184" s="40"/>
      <c r="I184" s="225"/>
      <c r="J184" s="40"/>
      <c r="K184" s="40"/>
      <c r="L184" s="44"/>
      <c r="M184" s="226"/>
      <c r="N184" s="22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131</v>
      </c>
      <c r="AU184" s="17" t="s">
        <v>86</v>
      </c>
    </row>
    <row r="185" s="2" customFormat="1" ht="16.5" customHeight="1">
      <c r="A185" s="38"/>
      <c r="B185" s="39"/>
      <c r="C185" s="252" t="s">
        <v>573</v>
      </c>
      <c r="D185" s="252" t="s">
        <v>302</v>
      </c>
      <c r="E185" s="253" t="s">
        <v>1264</v>
      </c>
      <c r="F185" s="254" t="s">
        <v>1265</v>
      </c>
      <c r="G185" s="255" t="s">
        <v>1001</v>
      </c>
      <c r="H185" s="256">
        <v>42</v>
      </c>
      <c r="I185" s="257"/>
      <c r="J185" s="258">
        <f>ROUND(I185*H185,2)</f>
        <v>0</v>
      </c>
      <c r="K185" s="254" t="s">
        <v>251</v>
      </c>
      <c r="L185" s="259"/>
      <c r="M185" s="260" t="s">
        <v>1</v>
      </c>
      <c r="N185" s="261" t="s">
        <v>41</v>
      </c>
      <c r="O185" s="91"/>
      <c r="P185" s="219">
        <f>O185*H185</f>
        <v>0</v>
      </c>
      <c r="Q185" s="219">
        <v>0.001</v>
      </c>
      <c r="R185" s="219">
        <f>Q185*H185</f>
        <v>0.042000000000000003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1143</v>
      </c>
      <c r="AT185" s="221" t="s">
        <v>302</v>
      </c>
      <c r="AU185" s="221" t="s">
        <v>86</v>
      </c>
      <c r="AY185" s="17" t="s">
        <v>124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84</v>
      </c>
      <c r="BK185" s="222">
        <f>ROUND(I185*H185,2)</f>
        <v>0</v>
      </c>
      <c r="BL185" s="17" t="s">
        <v>1143</v>
      </c>
      <c r="BM185" s="221" t="s">
        <v>1266</v>
      </c>
    </row>
    <row r="186" s="2" customFormat="1" ht="16.5" customHeight="1">
      <c r="A186" s="38"/>
      <c r="B186" s="39"/>
      <c r="C186" s="210" t="s">
        <v>580</v>
      </c>
      <c r="D186" s="210" t="s">
        <v>125</v>
      </c>
      <c r="E186" s="211" t="s">
        <v>1267</v>
      </c>
      <c r="F186" s="212" t="s">
        <v>1268</v>
      </c>
      <c r="G186" s="213" t="s">
        <v>174</v>
      </c>
      <c r="H186" s="214">
        <v>1</v>
      </c>
      <c r="I186" s="215"/>
      <c r="J186" s="216">
        <f>ROUND(I186*H186,2)</f>
        <v>0</v>
      </c>
      <c r="K186" s="212" t="s">
        <v>251</v>
      </c>
      <c r="L186" s="44"/>
      <c r="M186" s="217" t="s">
        <v>1</v>
      </c>
      <c r="N186" s="218" t="s">
        <v>41</v>
      </c>
      <c r="O186" s="91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760</v>
      </c>
      <c r="AT186" s="221" t="s">
        <v>125</v>
      </c>
      <c r="AU186" s="221" t="s">
        <v>86</v>
      </c>
      <c r="AY186" s="17" t="s">
        <v>124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84</v>
      </c>
      <c r="BK186" s="222">
        <f>ROUND(I186*H186,2)</f>
        <v>0</v>
      </c>
      <c r="BL186" s="17" t="s">
        <v>760</v>
      </c>
      <c r="BM186" s="221" t="s">
        <v>1269</v>
      </c>
    </row>
    <row r="187" s="2" customFormat="1" ht="37.8" customHeight="1">
      <c r="A187" s="38"/>
      <c r="B187" s="39"/>
      <c r="C187" s="252" t="s">
        <v>584</v>
      </c>
      <c r="D187" s="252" t="s">
        <v>302</v>
      </c>
      <c r="E187" s="253" t="s">
        <v>1270</v>
      </c>
      <c r="F187" s="254" t="s">
        <v>1271</v>
      </c>
      <c r="G187" s="255" t="s">
        <v>174</v>
      </c>
      <c r="H187" s="256">
        <v>1</v>
      </c>
      <c r="I187" s="257"/>
      <c r="J187" s="258">
        <f>ROUND(I187*H187,2)</f>
        <v>0</v>
      </c>
      <c r="K187" s="254" t="s">
        <v>1</v>
      </c>
      <c r="L187" s="259"/>
      <c r="M187" s="260" t="s">
        <v>1</v>
      </c>
      <c r="N187" s="261" t="s">
        <v>41</v>
      </c>
      <c r="O187" s="91"/>
      <c r="P187" s="219">
        <f>O187*H187</f>
        <v>0</v>
      </c>
      <c r="Q187" s="219">
        <v>0.0012999999999999999</v>
      </c>
      <c r="R187" s="219">
        <f>Q187*H187</f>
        <v>0.0012999999999999999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1143</v>
      </c>
      <c r="AT187" s="221" t="s">
        <v>302</v>
      </c>
      <c r="AU187" s="221" t="s">
        <v>86</v>
      </c>
      <c r="AY187" s="17" t="s">
        <v>124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84</v>
      </c>
      <c r="BK187" s="222">
        <f>ROUND(I187*H187,2)</f>
        <v>0</v>
      </c>
      <c r="BL187" s="17" t="s">
        <v>1143</v>
      </c>
      <c r="BM187" s="221" t="s">
        <v>1272</v>
      </c>
    </row>
    <row r="188" s="11" customFormat="1" ht="22.8" customHeight="1">
      <c r="A188" s="11"/>
      <c r="B188" s="196"/>
      <c r="C188" s="197"/>
      <c r="D188" s="198" t="s">
        <v>75</v>
      </c>
      <c r="E188" s="239" t="s">
        <v>1273</v>
      </c>
      <c r="F188" s="239" t="s">
        <v>1274</v>
      </c>
      <c r="G188" s="197"/>
      <c r="H188" s="197"/>
      <c r="I188" s="200"/>
      <c r="J188" s="240">
        <f>BK188</f>
        <v>0</v>
      </c>
      <c r="K188" s="197"/>
      <c r="L188" s="202"/>
      <c r="M188" s="203"/>
      <c r="N188" s="204"/>
      <c r="O188" s="204"/>
      <c r="P188" s="205">
        <f>SUM(P189:P191)</f>
        <v>0</v>
      </c>
      <c r="Q188" s="204"/>
      <c r="R188" s="205">
        <f>SUM(R189:R191)</f>
        <v>0</v>
      </c>
      <c r="S188" s="204"/>
      <c r="T188" s="206">
        <f>SUM(T189:T191)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07" t="s">
        <v>137</v>
      </c>
      <c r="AT188" s="208" t="s">
        <v>75</v>
      </c>
      <c r="AU188" s="208" t="s">
        <v>84</v>
      </c>
      <c r="AY188" s="207" t="s">
        <v>124</v>
      </c>
      <c r="BK188" s="209">
        <f>SUM(BK189:BK191)</f>
        <v>0</v>
      </c>
    </row>
    <row r="189" s="2" customFormat="1" ht="24.15" customHeight="1">
      <c r="A189" s="38"/>
      <c r="B189" s="39"/>
      <c r="C189" s="210" t="s">
        <v>591</v>
      </c>
      <c r="D189" s="210" t="s">
        <v>125</v>
      </c>
      <c r="E189" s="211" t="s">
        <v>1275</v>
      </c>
      <c r="F189" s="212" t="s">
        <v>1276</v>
      </c>
      <c r="G189" s="213" t="s">
        <v>174</v>
      </c>
      <c r="H189" s="214">
        <v>41</v>
      </c>
      <c r="I189" s="215"/>
      <c r="J189" s="216">
        <f>ROUND(I189*H189,2)</f>
        <v>0</v>
      </c>
      <c r="K189" s="212" t="s">
        <v>251</v>
      </c>
      <c r="L189" s="44"/>
      <c r="M189" s="217" t="s">
        <v>1</v>
      </c>
      <c r="N189" s="218" t="s">
        <v>41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760</v>
      </c>
      <c r="AT189" s="221" t="s">
        <v>125</v>
      </c>
      <c r="AU189" s="221" t="s">
        <v>86</v>
      </c>
      <c r="AY189" s="17" t="s">
        <v>124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84</v>
      </c>
      <c r="BK189" s="222">
        <f>ROUND(I189*H189,2)</f>
        <v>0</v>
      </c>
      <c r="BL189" s="17" t="s">
        <v>760</v>
      </c>
      <c r="BM189" s="221" t="s">
        <v>1277</v>
      </c>
    </row>
    <row r="190" s="2" customFormat="1">
      <c r="A190" s="38"/>
      <c r="B190" s="39"/>
      <c r="C190" s="40"/>
      <c r="D190" s="223" t="s">
        <v>131</v>
      </c>
      <c r="E190" s="40"/>
      <c r="F190" s="224" t="s">
        <v>1278</v>
      </c>
      <c r="G190" s="40"/>
      <c r="H190" s="40"/>
      <c r="I190" s="225"/>
      <c r="J190" s="40"/>
      <c r="K190" s="40"/>
      <c r="L190" s="44"/>
      <c r="M190" s="226"/>
      <c r="N190" s="22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131</v>
      </c>
      <c r="AU190" s="17" t="s">
        <v>86</v>
      </c>
    </row>
    <row r="191" s="2" customFormat="1" ht="24.15" customHeight="1">
      <c r="A191" s="38"/>
      <c r="B191" s="39"/>
      <c r="C191" s="252" t="s">
        <v>595</v>
      </c>
      <c r="D191" s="252" t="s">
        <v>302</v>
      </c>
      <c r="E191" s="253" t="s">
        <v>1279</v>
      </c>
      <c r="F191" s="254" t="s">
        <v>1280</v>
      </c>
      <c r="G191" s="255" t="s">
        <v>174</v>
      </c>
      <c r="H191" s="256">
        <v>41</v>
      </c>
      <c r="I191" s="257"/>
      <c r="J191" s="258">
        <f>ROUND(I191*H191,2)</f>
        <v>0</v>
      </c>
      <c r="K191" s="254" t="s">
        <v>1</v>
      </c>
      <c r="L191" s="259"/>
      <c r="M191" s="260" t="s">
        <v>1</v>
      </c>
      <c r="N191" s="261" t="s">
        <v>41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1281</v>
      </c>
      <c r="AT191" s="221" t="s">
        <v>302</v>
      </c>
      <c r="AU191" s="221" t="s">
        <v>86</v>
      </c>
      <c r="AY191" s="17" t="s">
        <v>124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84</v>
      </c>
      <c r="BK191" s="222">
        <f>ROUND(I191*H191,2)</f>
        <v>0</v>
      </c>
      <c r="BL191" s="17" t="s">
        <v>760</v>
      </c>
      <c r="BM191" s="221" t="s">
        <v>1282</v>
      </c>
    </row>
    <row r="192" s="11" customFormat="1" ht="22.8" customHeight="1">
      <c r="A192" s="11"/>
      <c r="B192" s="196"/>
      <c r="C192" s="197"/>
      <c r="D192" s="198" t="s">
        <v>75</v>
      </c>
      <c r="E192" s="239" t="s">
        <v>1283</v>
      </c>
      <c r="F192" s="239" t="s">
        <v>1284</v>
      </c>
      <c r="G192" s="197"/>
      <c r="H192" s="197"/>
      <c r="I192" s="200"/>
      <c r="J192" s="240">
        <f>BK192</f>
        <v>0</v>
      </c>
      <c r="K192" s="197"/>
      <c r="L192" s="202"/>
      <c r="M192" s="203"/>
      <c r="N192" s="204"/>
      <c r="O192" s="204"/>
      <c r="P192" s="205">
        <f>SUM(P193:P201)</f>
        <v>0</v>
      </c>
      <c r="Q192" s="204"/>
      <c r="R192" s="205">
        <f>SUM(R193:R201)</f>
        <v>8.4347507999999998</v>
      </c>
      <c r="S192" s="204"/>
      <c r="T192" s="206">
        <f>SUM(T193:T201)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07" t="s">
        <v>137</v>
      </c>
      <c r="AT192" s="208" t="s">
        <v>75</v>
      </c>
      <c r="AU192" s="208" t="s">
        <v>84</v>
      </c>
      <c r="AY192" s="207" t="s">
        <v>124</v>
      </c>
      <c r="BK192" s="209">
        <f>SUM(BK193:BK201)</f>
        <v>0</v>
      </c>
    </row>
    <row r="193" s="2" customFormat="1" ht="24.15" customHeight="1">
      <c r="A193" s="38"/>
      <c r="B193" s="39"/>
      <c r="C193" s="210" t="s">
        <v>601</v>
      </c>
      <c r="D193" s="210" t="s">
        <v>125</v>
      </c>
      <c r="E193" s="211" t="s">
        <v>1285</v>
      </c>
      <c r="F193" s="212" t="s">
        <v>1286</v>
      </c>
      <c r="G193" s="213" t="s">
        <v>333</v>
      </c>
      <c r="H193" s="214">
        <v>42</v>
      </c>
      <c r="I193" s="215"/>
      <c r="J193" s="216">
        <f>ROUND(I193*H193,2)</f>
        <v>0</v>
      </c>
      <c r="K193" s="212" t="s">
        <v>251</v>
      </c>
      <c r="L193" s="44"/>
      <c r="M193" s="217" t="s">
        <v>1</v>
      </c>
      <c r="N193" s="218" t="s">
        <v>41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760</v>
      </c>
      <c r="AT193" s="221" t="s">
        <v>125</v>
      </c>
      <c r="AU193" s="221" t="s">
        <v>86</v>
      </c>
      <c r="AY193" s="17" t="s">
        <v>124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84</v>
      </c>
      <c r="BK193" s="222">
        <f>ROUND(I193*H193,2)</f>
        <v>0</v>
      </c>
      <c r="BL193" s="17" t="s">
        <v>760</v>
      </c>
      <c r="BM193" s="221" t="s">
        <v>1287</v>
      </c>
    </row>
    <row r="194" s="13" customFormat="1">
      <c r="A194" s="13"/>
      <c r="B194" s="241"/>
      <c r="C194" s="242"/>
      <c r="D194" s="223" t="s">
        <v>253</v>
      </c>
      <c r="E194" s="243" t="s">
        <v>1</v>
      </c>
      <c r="F194" s="244" t="s">
        <v>1288</v>
      </c>
      <c r="G194" s="242"/>
      <c r="H194" s="245">
        <v>42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253</v>
      </c>
      <c r="AU194" s="251" t="s">
        <v>86</v>
      </c>
      <c r="AV194" s="13" t="s">
        <v>86</v>
      </c>
      <c r="AW194" s="13" t="s">
        <v>33</v>
      </c>
      <c r="AX194" s="13" t="s">
        <v>84</v>
      </c>
      <c r="AY194" s="251" t="s">
        <v>124</v>
      </c>
    </row>
    <row r="195" s="2" customFormat="1" ht="24.15" customHeight="1">
      <c r="A195" s="38"/>
      <c r="B195" s="39"/>
      <c r="C195" s="210" t="s">
        <v>605</v>
      </c>
      <c r="D195" s="210" t="s">
        <v>125</v>
      </c>
      <c r="E195" s="211" t="s">
        <v>1289</v>
      </c>
      <c r="F195" s="212" t="s">
        <v>1290</v>
      </c>
      <c r="G195" s="213" t="s">
        <v>333</v>
      </c>
      <c r="H195" s="214">
        <v>42</v>
      </c>
      <c r="I195" s="215"/>
      <c r="J195" s="216">
        <f>ROUND(I195*H195,2)</f>
        <v>0</v>
      </c>
      <c r="K195" s="212" t="s">
        <v>251</v>
      </c>
      <c r="L195" s="44"/>
      <c r="M195" s="217" t="s">
        <v>1</v>
      </c>
      <c r="N195" s="218" t="s">
        <v>41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760</v>
      </c>
      <c r="AT195" s="221" t="s">
        <v>125</v>
      </c>
      <c r="AU195" s="221" t="s">
        <v>86</v>
      </c>
      <c r="AY195" s="17" t="s">
        <v>124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84</v>
      </c>
      <c r="BK195" s="222">
        <f>ROUND(I195*H195,2)</f>
        <v>0</v>
      </c>
      <c r="BL195" s="17" t="s">
        <v>760</v>
      </c>
      <c r="BM195" s="221" t="s">
        <v>1291</v>
      </c>
    </row>
    <row r="196" s="2" customFormat="1" ht="24.15" customHeight="1">
      <c r="A196" s="38"/>
      <c r="B196" s="39"/>
      <c r="C196" s="210" t="s">
        <v>611</v>
      </c>
      <c r="D196" s="210" t="s">
        <v>125</v>
      </c>
      <c r="E196" s="211" t="s">
        <v>1292</v>
      </c>
      <c r="F196" s="212" t="s">
        <v>1293</v>
      </c>
      <c r="G196" s="213" t="s">
        <v>333</v>
      </c>
      <c r="H196" s="214">
        <v>42</v>
      </c>
      <c r="I196" s="215"/>
      <c r="J196" s="216">
        <f>ROUND(I196*H196,2)</f>
        <v>0</v>
      </c>
      <c r="K196" s="212" t="s">
        <v>251</v>
      </c>
      <c r="L196" s="44"/>
      <c r="M196" s="217" t="s">
        <v>1</v>
      </c>
      <c r="N196" s="218" t="s">
        <v>41</v>
      </c>
      <c r="O196" s="91"/>
      <c r="P196" s="219">
        <f>O196*H196</f>
        <v>0</v>
      </c>
      <c r="Q196" s="219">
        <v>0.20014699999999999</v>
      </c>
      <c r="R196" s="219">
        <f>Q196*H196</f>
        <v>8.406174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760</v>
      </c>
      <c r="AT196" s="221" t="s">
        <v>125</v>
      </c>
      <c r="AU196" s="221" t="s">
        <v>86</v>
      </c>
      <c r="AY196" s="17" t="s">
        <v>124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84</v>
      </c>
      <c r="BK196" s="222">
        <f>ROUND(I196*H196,2)</f>
        <v>0</v>
      </c>
      <c r="BL196" s="17" t="s">
        <v>760</v>
      </c>
      <c r="BM196" s="221" t="s">
        <v>1294</v>
      </c>
    </row>
    <row r="197" s="2" customFormat="1">
      <c r="A197" s="38"/>
      <c r="B197" s="39"/>
      <c r="C197" s="40"/>
      <c r="D197" s="223" t="s">
        <v>131</v>
      </c>
      <c r="E197" s="40"/>
      <c r="F197" s="224" t="s">
        <v>1295</v>
      </c>
      <c r="G197" s="40"/>
      <c r="H197" s="40"/>
      <c r="I197" s="225"/>
      <c r="J197" s="40"/>
      <c r="K197" s="40"/>
      <c r="L197" s="44"/>
      <c r="M197" s="226"/>
      <c r="N197" s="22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131</v>
      </c>
      <c r="AU197" s="17" t="s">
        <v>86</v>
      </c>
    </row>
    <row r="198" s="2" customFormat="1" ht="24.15" customHeight="1">
      <c r="A198" s="38"/>
      <c r="B198" s="39"/>
      <c r="C198" s="210" t="s">
        <v>617</v>
      </c>
      <c r="D198" s="210" t="s">
        <v>125</v>
      </c>
      <c r="E198" s="211" t="s">
        <v>1296</v>
      </c>
      <c r="F198" s="212" t="s">
        <v>1297</v>
      </c>
      <c r="G198" s="213" t="s">
        <v>333</v>
      </c>
      <c r="H198" s="214">
        <v>100.8</v>
      </c>
      <c r="I198" s="215"/>
      <c r="J198" s="216">
        <f>ROUND(I198*H198,2)</f>
        <v>0</v>
      </c>
      <c r="K198" s="212" t="s">
        <v>251</v>
      </c>
      <c r="L198" s="44"/>
      <c r="M198" s="217" t="s">
        <v>1</v>
      </c>
      <c r="N198" s="218" t="s">
        <v>41</v>
      </c>
      <c r="O198" s="91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760</v>
      </c>
      <c r="AT198" s="221" t="s">
        <v>125</v>
      </c>
      <c r="AU198" s="221" t="s">
        <v>86</v>
      </c>
      <c r="AY198" s="17" t="s">
        <v>124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84</v>
      </c>
      <c r="BK198" s="222">
        <f>ROUND(I198*H198,2)</f>
        <v>0</v>
      </c>
      <c r="BL198" s="17" t="s">
        <v>760</v>
      </c>
      <c r="BM198" s="221" t="s">
        <v>1298</v>
      </c>
    </row>
    <row r="199" s="13" customFormat="1">
      <c r="A199" s="13"/>
      <c r="B199" s="241"/>
      <c r="C199" s="242"/>
      <c r="D199" s="223" t="s">
        <v>253</v>
      </c>
      <c r="E199" s="243" t="s">
        <v>1</v>
      </c>
      <c r="F199" s="244" t="s">
        <v>1299</v>
      </c>
      <c r="G199" s="242"/>
      <c r="H199" s="245">
        <v>100.8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253</v>
      </c>
      <c r="AU199" s="251" t="s">
        <v>86</v>
      </c>
      <c r="AV199" s="13" t="s">
        <v>86</v>
      </c>
      <c r="AW199" s="13" t="s">
        <v>33</v>
      </c>
      <c r="AX199" s="13" t="s">
        <v>84</v>
      </c>
      <c r="AY199" s="251" t="s">
        <v>124</v>
      </c>
    </row>
    <row r="200" s="2" customFormat="1" ht="24.15" customHeight="1">
      <c r="A200" s="38"/>
      <c r="B200" s="39"/>
      <c r="C200" s="252" t="s">
        <v>622</v>
      </c>
      <c r="D200" s="252" t="s">
        <v>302</v>
      </c>
      <c r="E200" s="253" t="s">
        <v>1300</v>
      </c>
      <c r="F200" s="254" t="s">
        <v>1301</v>
      </c>
      <c r="G200" s="255" t="s">
        <v>333</v>
      </c>
      <c r="H200" s="256">
        <v>105.84</v>
      </c>
      <c r="I200" s="257"/>
      <c r="J200" s="258">
        <f>ROUND(I200*H200,2)</f>
        <v>0</v>
      </c>
      <c r="K200" s="254" t="s">
        <v>251</v>
      </c>
      <c r="L200" s="259"/>
      <c r="M200" s="260" t="s">
        <v>1</v>
      </c>
      <c r="N200" s="261" t="s">
        <v>41</v>
      </c>
      <c r="O200" s="91"/>
      <c r="P200" s="219">
        <f>O200*H200</f>
        <v>0</v>
      </c>
      <c r="Q200" s="219">
        <v>0.00027</v>
      </c>
      <c r="R200" s="219">
        <f>Q200*H200</f>
        <v>0.028576800000000003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1143</v>
      </c>
      <c r="AT200" s="221" t="s">
        <v>302</v>
      </c>
      <c r="AU200" s="221" t="s">
        <v>86</v>
      </c>
      <c r="AY200" s="17" t="s">
        <v>124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84</v>
      </c>
      <c r="BK200" s="222">
        <f>ROUND(I200*H200,2)</f>
        <v>0</v>
      </c>
      <c r="BL200" s="17" t="s">
        <v>1143</v>
      </c>
      <c r="BM200" s="221" t="s">
        <v>1302</v>
      </c>
    </row>
    <row r="201" s="13" customFormat="1">
      <c r="A201" s="13"/>
      <c r="B201" s="241"/>
      <c r="C201" s="242"/>
      <c r="D201" s="223" t="s">
        <v>253</v>
      </c>
      <c r="E201" s="243" t="s">
        <v>1</v>
      </c>
      <c r="F201" s="244" t="s">
        <v>1303</v>
      </c>
      <c r="G201" s="242"/>
      <c r="H201" s="245">
        <v>105.84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253</v>
      </c>
      <c r="AU201" s="251" t="s">
        <v>86</v>
      </c>
      <c r="AV201" s="13" t="s">
        <v>86</v>
      </c>
      <c r="AW201" s="13" t="s">
        <v>33</v>
      </c>
      <c r="AX201" s="13" t="s">
        <v>84</v>
      </c>
      <c r="AY201" s="251" t="s">
        <v>124</v>
      </c>
    </row>
    <row r="202" s="11" customFormat="1" ht="25.92" customHeight="1">
      <c r="A202" s="11"/>
      <c r="B202" s="196"/>
      <c r="C202" s="197"/>
      <c r="D202" s="198" t="s">
        <v>75</v>
      </c>
      <c r="E202" s="199" t="s">
        <v>1304</v>
      </c>
      <c r="F202" s="199" t="s">
        <v>1305</v>
      </c>
      <c r="G202" s="197"/>
      <c r="H202" s="197"/>
      <c r="I202" s="200"/>
      <c r="J202" s="201">
        <f>BK202</f>
        <v>0</v>
      </c>
      <c r="K202" s="197"/>
      <c r="L202" s="202"/>
      <c r="M202" s="203"/>
      <c r="N202" s="204"/>
      <c r="O202" s="204"/>
      <c r="P202" s="205">
        <f>SUM(P203:P204)</f>
        <v>0</v>
      </c>
      <c r="Q202" s="204"/>
      <c r="R202" s="205">
        <f>SUM(R203:R204)</f>
        <v>0</v>
      </c>
      <c r="S202" s="204"/>
      <c r="T202" s="206">
        <f>SUM(T203:T204)</f>
        <v>0</v>
      </c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207" t="s">
        <v>142</v>
      </c>
      <c r="AT202" s="208" t="s">
        <v>75</v>
      </c>
      <c r="AU202" s="208" t="s">
        <v>76</v>
      </c>
      <c r="AY202" s="207" t="s">
        <v>124</v>
      </c>
      <c r="BK202" s="209">
        <f>SUM(BK203:BK204)</f>
        <v>0</v>
      </c>
    </row>
    <row r="203" s="2" customFormat="1" ht="16.5" customHeight="1">
      <c r="A203" s="38"/>
      <c r="B203" s="39"/>
      <c r="C203" s="210" t="s">
        <v>626</v>
      </c>
      <c r="D203" s="210" t="s">
        <v>125</v>
      </c>
      <c r="E203" s="211" t="s">
        <v>1306</v>
      </c>
      <c r="F203" s="212" t="s">
        <v>1307</v>
      </c>
      <c r="G203" s="213" t="s">
        <v>1308</v>
      </c>
      <c r="H203" s="214">
        <v>24</v>
      </c>
      <c r="I203" s="215"/>
      <c r="J203" s="216">
        <f>ROUND(I203*H203,2)</f>
        <v>0</v>
      </c>
      <c r="K203" s="212" t="s">
        <v>251</v>
      </c>
      <c r="L203" s="44"/>
      <c r="M203" s="217" t="s">
        <v>1</v>
      </c>
      <c r="N203" s="218" t="s">
        <v>41</v>
      </c>
      <c r="O203" s="91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1" t="s">
        <v>1309</v>
      </c>
      <c r="AT203" s="221" t="s">
        <v>125</v>
      </c>
      <c r="AU203" s="221" t="s">
        <v>84</v>
      </c>
      <c r="AY203" s="17" t="s">
        <v>124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7" t="s">
        <v>84</v>
      </c>
      <c r="BK203" s="222">
        <f>ROUND(I203*H203,2)</f>
        <v>0</v>
      </c>
      <c r="BL203" s="17" t="s">
        <v>1309</v>
      </c>
      <c r="BM203" s="221" t="s">
        <v>1310</v>
      </c>
    </row>
    <row r="204" s="2" customFormat="1">
      <c r="A204" s="38"/>
      <c r="B204" s="39"/>
      <c r="C204" s="40"/>
      <c r="D204" s="223" t="s">
        <v>131</v>
      </c>
      <c r="E204" s="40"/>
      <c r="F204" s="224" t="s">
        <v>1311</v>
      </c>
      <c r="G204" s="40"/>
      <c r="H204" s="40"/>
      <c r="I204" s="225"/>
      <c r="J204" s="40"/>
      <c r="K204" s="40"/>
      <c r="L204" s="44"/>
      <c r="M204" s="226"/>
      <c r="N204" s="22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131</v>
      </c>
      <c r="AU204" s="17" t="s">
        <v>84</v>
      </c>
    </row>
    <row r="205" s="11" customFormat="1" ht="25.92" customHeight="1">
      <c r="A205" s="11"/>
      <c r="B205" s="196"/>
      <c r="C205" s="197"/>
      <c r="D205" s="198" t="s">
        <v>75</v>
      </c>
      <c r="E205" s="199" t="s">
        <v>121</v>
      </c>
      <c r="F205" s="199" t="s">
        <v>122</v>
      </c>
      <c r="G205" s="197"/>
      <c r="H205" s="197"/>
      <c r="I205" s="200"/>
      <c r="J205" s="201">
        <f>BK205</f>
        <v>0</v>
      </c>
      <c r="K205" s="197"/>
      <c r="L205" s="202"/>
      <c r="M205" s="203"/>
      <c r="N205" s="204"/>
      <c r="O205" s="204"/>
      <c r="P205" s="205">
        <f>P206</f>
        <v>0</v>
      </c>
      <c r="Q205" s="204"/>
      <c r="R205" s="205">
        <f>R206</f>
        <v>0</v>
      </c>
      <c r="S205" s="204"/>
      <c r="T205" s="206">
        <f>T206</f>
        <v>0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R205" s="207" t="s">
        <v>123</v>
      </c>
      <c r="AT205" s="208" t="s">
        <v>75</v>
      </c>
      <c r="AU205" s="208" t="s">
        <v>76</v>
      </c>
      <c r="AY205" s="207" t="s">
        <v>124</v>
      </c>
      <c r="BK205" s="209">
        <f>BK206</f>
        <v>0</v>
      </c>
    </row>
    <row r="206" s="11" customFormat="1" ht="22.8" customHeight="1">
      <c r="A206" s="11"/>
      <c r="B206" s="196"/>
      <c r="C206" s="197"/>
      <c r="D206" s="198" t="s">
        <v>75</v>
      </c>
      <c r="E206" s="239" t="s">
        <v>1312</v>
      </c>
      <c r="F206" s="239" t="s">
        <v>1313</v>
      </c>
      <c r="G206" s="197"/>
      <c r="H206" s="197"/>
      <c r="I206" s="200"/>
      <c r="J206" s="240">
        <f>BK206</f>
        <v>0</v>
      </c>
      <c r="K206" s="197"/>
      <c r="L206" s="202"/>
      <c r="M206" s="203"/>
      <c r="N206" s="204"/>
      <c r="O206" s="204"/>
      <c r="P206" s="205">
        <f>P207</f>
        <v>0</v>
      </c>
      <c r="Q206" s="204"/>
      <c r="R206" s="205">
        <f>R207</f>
        <v>0</v>
      </c>
      <c r="S206" s="204"/>
      <c r="T206" s="206">
        <f>T207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7" t="s">
        <v>123</v>
      </c>
      <c r="AT206" s="208" t="s">
        <v>75</v>
      </c>
      <c r="AU206" s="208" t="s">
        <v>84</v>
      </c>
      <c r="AY206" s="207" t="s">
        <v>124</v>
      </c>
      <c r="BK206" s="209">
        <f>BK207</f>
        <v>0</v>
      </c>
    </row>
    <row r="207" s="2" customFormat="1" ht="16.5" customHeight="1">
      <c r="A207" s="38"/>
      <c r="B207" s="39"/>
      <c r="C207" s="210" t="s">
        <v>633</v>
      </c>
      <c r="D207" s="210" t="s">
        <v>125</v>
      </c>
      <c r="E207" s="211" t="s">
        <v>1314</v>
      </c>
      <c r="F207" s="212" t="s">
        <v>1315</v>
      </c>
      <c r="G207" s="213" t="s">
        <v>1316</v>
      </c>
      <c r="H207" s="214">
        <v>1</v>
      </c>
      <c r="I207" s="215"/>
      <c r="J207" s="216">
        <f>ROUND(I207*H207,2)</f>
        <v>0</v>
      </c>
      <c r="K207" s="212" t="s">
        <v>1</v>
      </c>
      <c r="L207" s="44"/>
      <c r="M207" s="273" t="s">
        <v>1</v>
      </c>
      <c r="N207" s="274" t="s">
        <v>41</v>
      </c>
      <c r="O207" s="230"/>
      <c r="P207" s="275">
        <f>O207*H207</f>
        <v>0</v>
      </c>
      <c r="Q207" s="275">
        <v>0</v>
      </c>
      <c r="R207" s="275">
        <f>Q207*H207</f>
        <v>0</v>
      </c>
      <c r="S207" s="275">
        <v>0</v>
      </c>
      <c r="T207" s="27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1" t="s">
        <v>129</v>
      </c>
      <c r="AT207" s="221" t="s">
        <v>125</v>
      </c>
      <c r="AU207" s="221" t="s">
        <v>86</v>
      </c>
      <c r="AY207" s="17" t="s">
        <v>124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7" t="s">
        <v>84</v>
      </c>
      <c r="BK207" s="222">
        <f>ROUND(I207*H207,2)</f>
        <v>0</v>
      </c>
      <c r="BL207" s="17" t="s">
        <v>129</v>
      </c>
      <c r="BM207" s="221" t="s">
        <v>1317</v>
      </c>
    </row>
    <row r="208" s="2" customFormat="1" ht="6.96" customHeight="1">
      <c r="A208" s="38"/>
      <c r="B208" s="66"/>
      <c r="C208" s="67"/>
      <c r="D208" s="67"/>
      <c r="E208" s="67"/>
      <c r="F208" s="67"/>
      <c r="G208" s="67"/>
      <c r="H208" s="67"/>
      <c r="I208" s="67"/>
      <c r="J208" s="67"/>
      <c r="K208" s="67"/>
      <c r="L208" s="44"/>
      <c r="M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</sheetData>
  <sheetProtection sheet="1" autoFilter="0" formatColumns="0" formatRows="0" objects="1" scenarios="1" spinCount="100000" saltValue="y/HNsZA2Y+ugSRlya6iDAkIcrYbaFbWNfUi4CX+R2+fLuZYxB0f+QoLCJUNlJvWLotUoutZZN554dd+kGmtuwA==" hashValue="bDia/bDniHM8DptI+hQHHiZczI8yK9EA46PDZIQ7X634c0/AAG5iqpriX3Bjj6Hs6O3/W0hgV+1keWfTkYV1EA==" algorithmName="SHA-512" password="CC35"/>
  <autoFilter ref="C126:K20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  <c r="AZ2" s="232" t="s">
        <v>1318</v>
      </c>
      <c r="BA2" s="232" t="s">
        <v>1</v>
      </c>
      <c r="BB2" s="232" t="s">
        <v>1</v>
      </c>
      <c r="BC2" s="232" t="s">
        <v>1319</v>
      </c>
      <c r="BD2" s="232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32" t="s">
        <v>1320</v>
      </c>
      <c r="BA3" s="232" t="s">
        <v>1</v>
      </c>
      <c r="BB3" s="232" t="s">
        <v>1</v>
      </c>
      <c r="BC3" s="232" t="s">
        <v>1321</v>
      </c>
      <c r="BD3" s="232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  <c r="AZ4" s="232" t="s">
        <v>227</v>
      </c>
      <c r="BA4" s="232" t="s">
        <v>1</v>
      </c>
      <c r="BB4" s="232" t="s">
        <v>1</v>
      </c>
      <c r="BC4" s="232" t="s">
        <v>1322</v>
      </c>
      <c r="BD4" s="232" t="s">
        <v>86</v>
      </c>
    </row>
    <row r="5" s="1" customFormat="1" ht="6.96" customHeight="1">
      <c r="B5" s="20"/>
      <c r="L5" s="20"/>
      <c r="AZ5" s="232" t="s">
        <v>1323</v>
      </c>
      <c r="BA5" s="232" t="s">
        <v>1</v>
      </c>
      <c r="BB5" s="232" t="s">
        <v>1</v>
      </c>
      <c r="BC5" s="232" t="s">
        <v>1324</v>
      </c>
      <c r="BD5" s="232" t="s">
        <v>86</v>
      </c>
    </row>
    <row r="6" s="1" customFormat="1" ht="12" customHeight="1">
      <c r="B6" s="20"/>
      <c r="D6" s="140" t="s">
        <v>16</v>
      </c>
      <c r="L6" s="20"/>
      <c r="AZ6" s="232" t="s">
        <v>1325</v>
      </c>
      <c r="BA6" s="232" t="s">
        <v>1</v>
      </c>
      <c r="BB6" s="232" t="s">
        <v>1</v>
      </c>
      <c r="BC6" s="232" t="s">
        <v>1326</v>
      </c>
      <c r="BD6" s="232" t="s">
        <v>86</v>
      </c>
    </row>
    <row r="7" s="1" customFormat="1" ht="16.5" customHeight="1">
      <c r="B7" s="20"/>
      <c r="E7" s="141" t="str">
        <f>'Rekapitulace stavby'!K6</f>
        <v>Lávka přes řeku Olši - přeshraniční propojení Karviné a Hażlachu</v>
      </c>
      <c r="F7" s="140"/>
      <c r="G7" s="140"/>
      <c r="H7" s="140"/>
      <c r="L7" s="20"/>
      <c r="AZ7" s="232" t="s">
        <v>1327</v>
      </c>
      <c r="BA7" s="232" t="s">
        <v>1</v>
      </c>
      <c r="BB7" s="232" t="s">
        <v>1</v>
      </c>
      <c r="BC7" s="232" t="s">
        <v>1328</v>
      </c>
      <c r="BD7" s="232" t="s">
        <v>86</v>
      </c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32" t="s">
        <v>1329</v>
      </c>
      <c r="BA8" s="232" t="s">
        <v>1</v>
      </c>
      <c r="BB8" s="232" t="s">
        <v>1</v>
      </c>
      <c r="BC8" s="232" t="s">
        <v>1330</v>
      </c>
      <c r="BD8" s="232" t="s">
        <v>86</v>
      </c>
    </row>
    <row r="9" s="2" customFormat="1" ht="16.5" customHeight="1">
      <c r="A9" s="38"/>
      <c r="B9" s="44"/>
      <c r="C9" s="38"/>
      <c r="D9" s="38"/>
      <c r="E9" s="142" t="s">
        <v>1331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32" t="s">
        <v>231</v>
      </c>
      <c r="BA9" s="232" t="s">
        <v>1</v>
      </c>
      <c r="BB9" s="232" t="s">
        <v>1</v>
      </c>
      <c r="BC9" s="232" t="s">
        <v>1332</v>
      </c>
      <c r="BD9" s="232" t="s">
        <v>86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32" t="s">
        <v>1333</v>
      </c>
      <c r="BA10" s="232" t="s">
        <v>1</v>
      </c>
      <c r="BB10" s="232" t="s">
        <v>1</v>
      </c>
      <c r="BC10" s="232" t="s">
        <v>1334</v>
      </c>
      <c r="BD10" s="232" t="s">
        <v>86</v>
      </c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32" t="s">
        <v>1335</v>
      </c>
      <c r="BA11" s="232" t="s">
        <v>1</v>
      </c>
      <c r="BB11" s="232" t="s">
        <v>1</v>
      </c>
      <c r="BC11" s="232" t="s">
        <v>1336</v>
      </c>
      <c r="BD11" s="232" t="s">
        <v>86</v>
      </c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18. 6. 2024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32" t="s">
        <v>1337</v>
      </c>
      <c r="BA12" s="232" t="s">
        <v>1</v>
      </c>
      <c r="BB12" s="232" t="s">
        <v>1</v>
      </c>
      <c r="BC12" s="232" t="s">
        <v>1338</v>
      </c>
      <c r="BD12" s="232" t="s">
        <v>86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232" t="s">
        <v>236</v>
      </c>
      <c r="BA13" s="232" t="s">
        <v>1</v>
      </c>
      <c r="BB13" s="232" t="s">
        <v>1</v>
      </c>
      <c r="BC13" s="232" t="s">
        <v>1339</v>
      </c>
      <c r="BD13" s="232" t="s">
        <v>86</v>
      </c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ROUND((SUM(BE120:BE186)),  2)</f>
        <v>0</v>
      </c>
      <c r="G33" s="38"/>
      <c r="H33" s="38"/>
      <c r="I33" s="155">
        <v>0.20999999999999999</v>
      </c>
      <c r="J33" s="154">
        <f>ROUND(((SUM(BE120:BE186))*I33),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ROUND((SUM(BF120:BF186)),  2)</f>
        <v>0</v>
      </c>
      <c r="G34" s="38"/>
      <c r="H34" s="38"/>
      <c r="I34" s="155">
        <v>0.14999999999999999</v>
      </c>
      <c r="J34" s="154">
        <f>ROUND(((SUM(BF120:BF186))*I34),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ROUND((SUM(BH120:BH186)),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ROUND((SUM(BI120:BI186)),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Lávka přes řeku Olši - přeshraniční propojení Karviné a Hażlachu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391 - SO 391 - Úprava hráze řkm 30,3 - 30,4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18. 6. 2024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Statutární město Karviná</v>
      </c>
      <c r="G91" s="40"/>
      <c r="H91" s="40"/>
      <c r="I91" s="32" t="s">
        <v>31</v>
      </c>
      <c r="J91" s="36" t="str">
        <f>E21</f>
        <v>Dopravoprojekt Ostrava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239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3"/>
      <c r="C98" s="234"/>
      <c r="D98" s="235" t="s">
        <v>240</v>
      </c>
      <c r="E98" s="236"/>
      <c r="F98" s="236"/>
      <c r="G98" s="236"/>
      <c r="H98" s="236"/>
      <c r="I98" s="236"/>
      <c r="J98" s="237">
        <f>J122</f>
        <v>0</v>
      </c>
      <c r="K98" s="234"/>
      <c r="L98" s="238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3"/>
      <c r="C99" s="234"/>
      <c r="D99" s="235" t="s">
        <v>241</v>
      </c>
      <c r="E99" s="236"/>
      <c r="F99" s="236"/>
      <c r="G99" s="236"/>
      <c r="H99" s="236"/>
      <c r="I99" s="236"/>
      <c r="J99" s="237">
        <f>J178</f>
        <v>0</v>
      </c>
      <c r="K99" s="234"/>
      <c r="L99" s="238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3"/>
      <c r="C100" s="234"/>
      <c r="D100" s="235" t="s">
        <v>244</v>
      </c>
      <c r="E100" s="236"/>
      <c r="F100" s="236"/>
      <c r="G100" s="236"/>
      <c r="H100" s="236"/>
      <c r="I100" s="236"/>
      <c r="J100" s="237">
        <f>J185</f>
        <v>0</v>
      </c>
      <c r="K100" s="234"/>
      <c r="L100" s="238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Lávka přes řeku Olši - přeshraniční propojení Karviné a Hażlachu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391 - SO 391 - Úprava hráze řkm 30,3 - 30,4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21</v>
      </c>
      <c r="D114" s="40"/>
      <c r="E114" s="40"/>
      <c r="F114" s="27" t="str">
        <f>F12</f>
        <v xml:space="preserve"> </v>
      </c>
      <c r="G114" s="40"/>
      <c r="H114" s="40"/>
      <c r="I114" s="32" t="s">
        <v>23</v>
      </c>
      <c r="J114" s="79" t="str">
        <f>IF(J12="","",J12)</f>
        <v>18. 6. 2024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25</v>
      </c>
      <c r="D116" s="40"/>
      <c r="E116" s="40"/>
      <c r="F116" s="27" t="str">
        <f>E15</f>
        <v>Statutární město Karviná</v>
      </c>
      <c r="G116" s="40"/>
      <c r="H116" s="40"/>
      <c r="I116" s="32" t="s">
        <v>31</v>
      </c>
      <c r="J116" s="36" t="str">
        <f>E21</f>
        <v>Dopravoprojekt Ostrava a.s.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185"/>
      <c r="B119" s="186"/>
      <c r="C119" s="187" t="s">
        <v>109</v>
      </c>
      <c r="D119" s="188" t="s">
        <v>61</v>
      </c>
      <c r="E119" s="188" t="s">
        <v>57</v>
      </c>
      <c r="F119" s="188" t="s">
        <v>58</v>
      </c>
      <c r="G119" s="188" t="s">
        <v>110</v>
      </c>
      <c r="H119" s="188" t="s">
        <v>111</v>
      </c>
      <c r="I119" s="188" t="s">
        <v>112</v>
      </c>
      <c r="J119" s="188" t="s">
        <v>104</v>
      </c>
      <c r="K119" s="189" t="s">
        <v>113</v>
      </c>
      <c r="L119" s="190"/>
      <c r="M119" s="100" t="s">
        <v>1</v>
      </c>
      <c r="N119" s="101" t="s">
        <v>40</v>
      </c>
      <c r="O119" s="101" t="s">
        <v>114</v>
      </c>
      <c r="P119" s="101" t="s">
        <v>115</v>
      </c>
      <c r="Q119" s="101" t="s">
        <v>116</v>
      </c>
      <c r="R119" s="101" t="s">
        <v>117</v>
      </c>
      <c r="S119" s="101" t="s">
        <v>118</v>
      </c>
      <c r="T119" s="102" t="s">
        <v>119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8"/>
      <c r="B120" s="39"/>
      <c r="C120" s="107" t="s">
        <v>120</v>
      </c>
      <c r="D120" s="40"/>
      <c r="E120" s="40"/>
      <c r="F120" s="40"/>
      <c r="G120" s="40"/>
      <c r="H120" s="40"/>
      <c r="I120" s="40"/>
      <c r="J120" s="191">
        <f>BK120</f>
        <v>0</v>
      </c>
      <c r="K120" s="40"/>
      <c r="L120" s="44"/>
      <c r="M120" s="103"/>
      <c r="N120" s="192"/>
      <c r="O120" s="104"/>
      <c r="P120" s="193">
        <f>P121</f>
        <v>0</v>
      </c>
      <c r="Q120" s="104"/>
      <c r="R120" s="193">
        <f>R121</f>
        <v>0.49344904400000006</v>
      </c>
      <c r="S120" s="104"/>
      <c r="T120" s="194">
        <f>T121</f>
        <v>14.895400000000002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106</v>
      </c>
      <c r="BK120" s="195">
        <f>BK121</f>
        <v>0</v>
      </c>
    </row>
    <row r="121" s="11" customFormat="1" ht="25.92" customHeight="1">
      <c r="A121" s="11"/>
      <c r="B121" s="196"/>
      <c r="C121" s="197"/>
      <c r="D121" s="198" t="s">
        <v>75</v>
      </c>
      <c r="E121" s="199" t="s">
        <v>245</v>
      </c>
      <c r="F121" s="199" t="s">
        <v>246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P122+P178+P185</f>
        <v>0</v>
      </c>
      <c r="Q121" s="204"/>
      <c r="R121" s="205">
        <f>R122+R178+R185</f>
        <v>0.49344904400000006</v>
      </c>
      <c r="S121" s="204"/>
      <c r="T121" s="206">
        <f>T122+T178+T185</f>
        <v>14.895400000000002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84</v>
      </c>
      <c r="AT121" s="208" t="s">
        <v>75</v>
      </c>
      <c r="AU121" s="208" t="s">
        <v>76</v>
      </c>
      <c r="AY121" s="207" t="s">
        <v>124</v>
      </c>
      <c r="BK121" s="209">
        <f>BK122+BK178+BK185</f>
        <v>0</v>
      </c>
    </row>
    <row r="122" s="11" customFormat="1" ht="22.8" customHeight="1">
      <c r="A122" s="11"/>
      <c r="B122" s="196"/>
      <c r="C122" s="197"/>
      <c r="D122" s="198" t="s">
        <v>75</v>
      </c>
      <c r="E122" s="239" t="s">
        <v>84</v>
      </c>
      <c r="F122" s="239" t="s">
        <v>247</v>
      </c>
      <c r="G122" s="197"/>
      <c r="H122" s="197"/>
      <c r="I122" s="200"/>
      <c r="J122" s="240">
        <f>BK122</f>
        <v>0</v>
      </c>
      <c r="K122" s="197"/>
      <c r="L122" s="202"/>
      <c r="M122" s="203"/>
      <c r="N122" s="204"/>
      <c r="O122" s="204"/>
      <c r="P122" s="205">
        <f>SUM(P123:P177)</f>
        <v>0</v>
      </c>
      <c r="Q122" s="204"/>
      <c r="R122" s="205">
        <f>SUM(R123:R177)</f>
        <v>0.49344904400000006</v>
      </c>
      <c r="S122" s="204"/>
      <c r="T122" s="206">
        <f>SUM(T123:T177)</f>
        <v>14.895400000000002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84</v>
      </c>
      <c r="AT122" s="208" t="s">
        <v>75</v>
      </c>
      <c r="AU122" s="208" t="s">
        <v>84</v>
      </c>
      <c r="AY122" s="207" t="s">
        <v>124</v>
      </c>
      <c r="BK122" s="209">
        <f>SUM(BK123:BK177)</f>
        <v>0</v>
      </c>
    </row>
    <row r="123" s="2" customFormat="1" ht="24.15" customHeight="1">
      <c r="A123" s="38"/>
      <c r="B123" s="39"/>
      <c r="C123" s="210" t="s">
        <v>84</v>
      </c>
      <c r="D123" s="210" t="s">
        <v>125</v>
      </c>
      <c r="E123" s="211" t="s">
        <v>248</v>
      </c>
      <c r="F123" s="212" t="s">
        <v>249</v>
      </c>
      <c r="G123" s="213" t="s">
        <v>250</v>
      </c>
      <c r="H123" s="214">
        <v>87.620000000000005</v>
      </c>
      <c r="I123" s="215"/>
      <c r="J123" s="216">
        <f>ROUND(I123*H123,2)</f>
        <v>0</v>
      </c>
      <c r="K123" s="212" t="s">
        <v>251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0.17000000000000001</v>
      </c>
      <c r="T123" s="220">
        <f>S123*H123</f>
        <v>14.895400000000002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142</v>
      </c>
      <c r="AT123" s="221" t="s">
        <v>125</v>
      </c>
      <c r="AU123" s="221" t="s">
        <v>86</v>
      </c>
      <c r="AY123" s="17" t="s">
        <v>124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142</v>
      </c>
      <c r="BM123" s="221" t="s">
        <v>1340</v>
      </c>
    </row>
    <row r="124" s="13" customFormat="1">
      <c r="A124" s="13"/>
      <c r="B124" s="241"/>
      <c r="C124" s="242"/>
      <c r="D124" s="223" t="s">
        <v>253</v>
      </c>
      <c r="E124" s="243" t="s">
        <v>227</v>
      </c>
      <c r="F124" s="244" t="s">
        <v>1322</v>
      </c>
      <c r="G124" s="242"/>
      <c r="H124" s="245">
        <v>87.620000000000005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1" t="s">
        <v>253</v>
      </c>
      <c r="AU124" s="251" t="s">
        <v>86</v>
      </c>
      <c r="AV124" s="13" t="s">
        <v>86</v>
      </c>
      <c r="AW124" s="13" t="s">
        <v>33</v>
      </c>
      <c r="AX124" s="13" t="s">
        <v>84</v>
      </c>
      <c r="AY124" s="251" t="s">
        <v>124</v>
      </c>
    </row>
    <row r="125" s="2" customFormat="1" ht="24.15" customHeight="1">
      <c r="A125" s="38"/>
      <c r="B125" s="39"/>
      <c r="C125" s="210" t="s">
        <v>86</v>
      </c>
      <c r="D125" s="210" t="s">
        <v>125</v>
      </c>
      <c r="E125" s="211" t="s">
        <v>1341</v>
      </c>
      <c r="F125" s="212" t="s">
        <v>1342</v>
      </c>
      <c r="G125" s="213" t="s">
        <v>250</v>
      </c>
      <c r="H125" s="214">
        <v>437.60000000000002</v>
      </c>
      <c r="I125" s="215"/>
      <c r="J125" s="216">
        <f>ROUND(I125*H125,2)</f>
        <v>0</v>
      </c>
      <c r="K125" s="212" t="s">
        <v>251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142</v>
      </c>
      <c r="AT125" s="221" t="s">
        <v>125</v>
      </c>
      <c r="AU125" s="221" t="s">
        <v>86</v>
      </c>
      <c r="AY125" s="17" t="s">
        <v>124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142</v>
      </c>
      <c r="BM125" s="221" t="s">
        <v>1343</v>
      </c>
    </row>
    <row r="126" s="2" customFormat="1">
      <c r="A126" s="38"/>
      <c r="B126" s="39"/>
      <c r="C126" s="40"/>
      <c r="D126" s="223" t="s">
        <v>131</v>
      </c>
      <c r="E126" s="40"/>
      <c r="F126" s="224" t="s">
        <v>1344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131</v>
      </c>
      <c r="AU126" s="17" t="s">
        <v>86</v>
      </c>
    </row>
    <row r="127" s="13" customFormat="1">
      <c r="A127" s="13"/>
      <c r="B127" s="241"/>
      <c r="C127" s="242"/>
      <c r="D127" s="223" t="s">
        <v>253</v>
      </c>
      <c r="E127" s="243" t="s">
        <v>1320</v>
      </c>
      <c r="F127" s="244" t="s">
        <v>1345</v>
      </c>
      <c r="G127" s="242"/>
      <c r="H127" s="245">
        <v>437.60000000000002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1" t="s">
        <v>253</v>
      </c>
      <c r="AU127" s="251" t="s">
        <v>86</v>
      </c>
      <c r="AV127" s="13" t="s">
        <v>86</v>
      </c>
      <c r="AW127" s="13" t="s">
        <v>33</v>
      </c>
      <c r="AX127" s="13" t="s">
        <v>84</v>
      </c>
      <c r="AY127" s="251" t="s">
        <v>124</v>
      </c>
    </row>
    <row r="128" s="2" customFormat="1" ht="24.15" customHeight="1">
      <c r="A128" s="38"/>
      <c r="B128" s="39"/>
      <c r="C128" s="210" t="s">
        <v>137</v>
      </c>
      <c r="D128" s="210" t="s">
        <v>125</v>
      </c>
      <c r="E128" s="211" t="s">
        <v>1346</v>
      </c>
      <c r="F128" s="212" t="s">
        <v>1347</v>
      </c>
      <c r="G128" s="213" t="s">
        <v>250</v>
      </c>
      <c r="H128" s="214">
        <v>347.80000000000001</v>
      </c>
      <c r="I128" s="215"/>
      <c r="J128" s="216">
        <f>ROUND(I128*H128,2)</f>
        <v>0</v>
      </c>
      <c r="K128" s="212" t="s">
        <v>251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142</v>
      </c>
      <c r="AT128" s="221" t="s">
        <v>125</v>
      </c>
      <c r="AU128" s="221" t="s">
        <v>86</v>
      </c>
      <c r="AY128" s="17" t="s">
        <v>124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142</v>
      </c>
      <c r="BM128" s="221" t="s">
        <v>1348</v>
      </c>
    </row>
    <row r="129" s="2" customFormat="1">
      <c r="A129" s="38"/>
      <c r="B129" s="39"/>
      <c r="C129" s="40"/>
      <c r="D129" s="223" t="s">
        <v>131</v>
      </c>
      <c r="E129" s="40"/>
      <c r="F129" s="224" t="s">
        <v>1349</v>
      </c>
      <c r="G129" s="40"/>
      <c r="H129" s="40"/>
      <c r="I129" s="225"/>
      <c r="J129" s="40"/>
      <c r="K129" s="40"/>
      <c r="L129" s="44"/>
      <c r="M129" s="226"/>
      <c r="N129" s="22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131</v>
      </c>
      <c r="AU129" s="17" t="s">
        <v>86</v>
      </c>
    </row>
    <row r="130" s="13" customFormat="1">
      <c r="A130" s="13"/>
      <c r="B130" s="241"/>
      <c r="C130" s="242"/>
      <c r="D130" s="223" t="s">
        <v>253</v>
      </c>
      <c r="E130" s="243" t="s">
        <v>1329</v>
      </c>
      <c r="F130" s="244" t="s">
        <v>1350</v>
      </c>
      <c r="G130" s="242"/>
      <c r="H130" s="245">
        <v>347.80000000000001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1" t="s">
        <v>253</v>
      </c>
      <c r="AU130" s="251" t="s">
        <v>86</v>
      </c>
      <c r="AV130" s="13" t="s">
        <v>86</v>
      </c>
      <c r="AW130" s="13" t="s">
        <v>33</v>
      </c>
      <c r="AX130" s="13" t="s">
        <v>84</v>
      </c>
      <c r="AY130" s="251" t="s">
        <v>124</v>
      </c>
    </row>
    <row r="131" s="2" customFormat="1" ht="37.8" customHeight="1">
      <c r="A131" s="38"/>
      <c r="B131" s="39"/>
      <c r="C131" s="210" t="s">
        <v>142</v>
      </c>
      <c r="D131" s="210" t="s">
        <v>125</v>
      </c>
      <c r="E131" s="211" t="s">
        <v>259</v>
      </c>
      <c r="F131" s="212" t="s">
        <v>260</v>
      </c>
      <c r="G131" s="213" t="s">
        <v>261</v>
      </c>
      <c r="H131" s="214">
        <v>58.200000000000003</v>
      </c>
      <c r="I131" s="215"/>
      <c r="J131" s="216">
        <f>ROUND(I131*H131,2)</f>
        <v>0</v>
      </c>
      <c r="K131" s="212" t="s">
        <v>251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142</v>
      </c>
      <c r="AT131" s="221" t="s">
        <v>125</v>
      </c>
      <c r="AU131" s="221" t="s">
        <v>86</v>
      </c>
      <c r="AY131" s="17" t="s">
        <v>124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142</v>
      </c>
      <c r="BM131" s="221" t="s">
        <v>1351</v>
      </c>
    </row>
    <row r="132" s="2" customFormat="1">
      <c r="A132" s="38"/>
      <c r="B132" s="39"/>
      <c r="C132" s="40"/>
      <c r="D132" s="223" t="s">
        <v>131</v>
      </c>
      <c r="E132" s="40"/>
      <c r="F132" s="224" t="s">
        <v>263</v>
      </c>
      <c r="G132" s="40"/>
      <c r="H132" s="40"/>
      <c r="I132" s="225"/>
      <c r="J132" s="40"/>
      <c r="K132" s="40"/>
      <c r="L132" s="44"/>
      <c r="M132" s="226"/>
      <c r="N132" s="22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86</v>
      </c>
    </row>
    <row r="133" s="13" customFormat="1">
      <c r="A133" s="13"/>
      <c r="B133" s="241"/>
      <c r="C133" s="242"/>
      <c r="D133" s="223" t="s">
        <v>253</v>
      </c>
      <c r="E133" s="243" t="s">
        <v>236</v>
      </c>
      <c r="F133" s="244" t="s">
        <v>1352</v>
      </c>
      <c r="G133" s="242"/>
      <c r="H133" s="245">
        <v>58.200000000000003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253</v>
      </c>
      <c r="AU133" s="251" t="s">
        <v>86</v>
      </c>
      <c r="AV133" s="13" t="s">
        <v>86</v>
      </c>
      <c r="AW133" s="13" t="s">
        <v>33</v>
      </c>
      <c r="AX133" s="13" t="s">
        <v>84</v>
      </c>
      <c r="AY133" s="251" t="s">
        <v>124</v>
      </c>
    </row>
    <row r="134" s="2" customFormat="1" ht="37.8" customHeight="1">
      <c r="A134" s="38"/>
      <c r="B134" s="39"/>
      <c r="C134" s="210" t="s">
        <v>123</v>
      </c>
      <c r="D134" s="210" t="s">
        <v>125</v>
      </c>
      <c r="E134" s="211" t="s">
        <v>1353</v>
      </c>
      <c r="F134" s="212" t="s">
        <v>1354</v>
      </c>
      <c r="G134" s="213" t="s">
        <v>261</v>
      </c>
      <c r="H134" s="214">
        <v>161.59800000000001</v>
      </c>
      <c r="I134" s="215"/>
      <c r="J134" s="216">
        <f>ROUND(I134*H134,2)</f>
        <v>0</v>
      </c>
      <c r="K134" s="212" t="s">
        <v>251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142</v>
      </c>
      <c r="AT134" s="221" t="s">
        <v>125</v>
      </c>
      <c r="AU134" s="221" t="s">
        <v>86</v>
      </c>
      <c r="AY134" s="17" t="s">
        <v>124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142</v>
      </c>
      <c r="BM134" s="221" t="s">
        <v>1355</v>
      </c>
    </row>
    <row r="135" s="13" customFormat="1">
      <c r="A135" s="13"/>
      <c r="B135" s="241"/>
      <c r="C135" s="242"/>
      <c r="D135" s="223" t="s">
        <v>253</v>
      </c>
      <c r="E135" s="243" t="s">
        <v>1325</v>
      </c>
      <c r="F135" s="244" t="s">
        <v>1356</v>
      </c>
      <c r="G135" s="242"/>
      <c r="H135" s="245">
        <v>104.34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253</v>
      </c>
      <c r="AU135" s="251" t="s">
        <v>86</v>
      </c>
      <c r="AV135" s="13" t="s">
        <v>86</v>
      </c>
      <c r="AW135" s="13" t="s">
        <v>33</v>
      </c>
      <c r="AX135" s="13" t="s">
        <v>76</v>
      </c>
      <c r="AY135" s="251" t="s">
        <v>124</v>
      </c>
    </row>
    <row r="136" s="13" customFormat="1">
      <c r="A136" s="13"/>
      <c r="B136" s="241"/>
      <c r="C136" s="242"/>
      <c r="D136" s="223" t="s">
        <v>253</v>
      </c>
      <c r="E136" s="243" t="s">
        <v>1327</v>
      </c>
      <c r="F136" s="244" t="s">
        <v>1357</v>
      </c>
      <c r="G136" s="242"/>
      <c r="H136" s="245">
        <v>57.258000000000003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253</v>
      </c>
      <c r="AU136" s="251" t="s">
        <v>86</v>
      </c>
      <c r="AV136" s="13" t="s">
        <v>86</v>
      </c>
      <c r="AW136" s="13" t="s">
        <v>33</v>
      </c>
      <c r="AX136" s="13" t="s">
        <v>76</v>
      </c>
      <c r="AY136" s="251" t="s">
        <v>124</v>
      </c>
    </row>
    <row r="137" s="14" customFormat="1">
      <c r="A137" s="14"/>
      <c r="B137" s="262"/>
      <c r="C137" s="263"/>
      <c r="D137" s="223" t="s">
        <v>253</v>
      </c>
      <c r="E137" s="264" t="s">
        <v>1</v>
      </c>
      <c r="F137" s="265" t="s">
        <v>322</v>
      </c>
      <c r="G137" s="263"/>
      <c r="H137" s="266">
        <v>161.59800000000001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2" t="s">
        <v>253</v>
      </c>
      <c r="AU137" s="272" t="s">
        <v>86</v>
      </c>
      <c r="AV137" s="14" t="s">
        <v>142</v>
      </c>
      <c r="AW137" s="14" t="s">
        <v>33</v>
      </c>
      <c r="AX137" s="14" t="s">
        <v>84</v>
      </c>
      <c r="AY137" s="272" t="s">
        <v>124</v>
      </c>
    </row>
    <row r="138" s="2" customFormat="1" ht="37.8" customHeight="1">
      <c r="A138" s="38"/>
      <c r="B138" s="39"/>
      <c r="C138" s="210" t="s">
        <v>151</v>
      </c>
      <c r="D138" s="210" t="s">
        <v>125</v>
      </c>
      <c r="E138" s="211" t="s">
        <v>265</v>
      </c>
      <c r="F138" s="212" t="s">
        <v>266</v>
      </c>
      <c r="G138" s="213" t="s">
        <v>261</v>
      </c>
      <c r="H138" s="214">
        <v>157.804</v>
      </c>
      <c r="I138" s="215"/>
      <c r="J138" s="216">
        <f>ROUND(I138*H138,2)</f>
        <v>0</v>
      </c>
      <c r="K138" s="212" t="s">
        <v>251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142</v>
      </c>
      <c r="AT138" s="221" t="s">
        <v>125</v>
      </c>
      <c r="AU138" s="221" t="s">
        <v>86</v>
      </c>
      <c r="AY138" s="17" t="s">
        <v>124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142</v>
      </c>
      <c r="BM138" s="221" t="s">
        <v>1358</v>
      </c>
    </row>
    <row r="139" s="13" customFormat="1">
      <c r="A139" s="13"/>
      <c r="B139" s="241"/>
      <c r="C139" s="242"/>
      <c r="D139" s="223" t="s">
        <v>253</v>
      </c>
      <c r="E139" s="243" t="s">
        <v>231</v>
      </c>
      <c r="F139" s="244" t="s">
        <v>1359</v>
      </c>
      <c r="G139" s="242"/>
      <c r="H139" s="245">
        <v>157.804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253</v>
      </c>
      <c r="AU139" s="251" t="s">
        <v>86</v>
      </c>
      <c r="AV139" s="13" t="s">
        <v>86</v>
      </c>
      <c r="AW139" s="13" t="s">
        <v>33</v>
      </c>
      <c r="AX139" s="13" t="s">
        <v>84</v>
      </c>
      <c r="AY139" s="251" t="s">
        <v>124</v>
      </c>
    </row>
    <row r="140" s="2" customFormat="1" ht="37.8" customHeight="1">
      <c r="A140" s="38"/>
      <c r="B140" s="39"/>
      <c r="C140" s="210" t="s">
        <v>156</v>
      </c>
      <c r="D140" s="210" t="s">
        <v>125</v>
      </c>
      <c r="E140" s="211" t="s">
        <v>269</v>
      </c>
      <c r="F140" s="212" t="s">
        <v>270</v>
      </c>
      <c r="G140" s="213" t="s">
        <v>261</v>
      </c>
      <c r="H140" s="214">
        <v>315.608</v>
      </c>
      <c r="I140" s="215"/>
      <c r="J140" s="216">
        <f>ROUND(I140*H140,2)</f>
        <v>0</v>
      </c>
      <c r="K140" s="212" t="s">
        <v>251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142</v>
      </c>
      <c r="AT140" s="221" t="s">
        <v>125</v>
      </c>
      <c r="AU140" s="221" t="s">
        <v>86</v>
      </c>
      <c r="AY140" s="17" t="s">
        <v>124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142</v>
      </c>
      <c r="BM140" s="221" t="s">
        <v>1360</v>
      </c>
    </row>
    <row r="141" s="13" customFormat="1">
      <c r="A141" s="13"/>
      <c r="B141" s="241"/>
      <c r="C141" s="242"/>
      <c r="D141" s="223" t="s">
        <v>253</v>
      </c>
      <c r="E141" s="243" t="s">
        <v>1</v>
      </c>
      <c r="F141" s="244" t="s">
        <v>272</v>
      </c>
      <c r="G141" s="242"/>
      <c r="H141" s="245">
        <v>315.608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253</v>
      </c>
      <c r="AU141" s="251" t="s">
        <v>86</v>
      </c>
      <c r="AV141" s="13" t="s">
        <v>86</v>
      </c>
      <c r="AW141" s="13" t="s">
        <v>33</v>
      </c>
      <c r="AX141" s="13" t="s">
        <v>84</v>
      </c>
      <c r="AY141" s="251" t="s">
        <v>124</v>
      </c>
    </row>
    <row r="142" s="2" customFormat="1" ht="24.15" customHeight="1">
      <c r="A142" s="38"/>
      <c r="B142" s="39"/>
      <c r="C142" s="210" t="s">
        <v>161</v>
      </c>
      <c r="D142" s="210" t="s">
        <v>125</v>
      </c>
      <c r="E142" s="211" t="s">
        <v>1361</v>
      </c>
      <c r="F142" s="212" t="s">
        <v>1362</v>
      </c>
      <c r="G142" s="213" t="s">
        <v>261</v>
      </c>
      <c r="H142" s="214">
        <v>104.34</v>
      </c>
      <c r="I142" s="215"/>
      <c r="J142" s="216">
        <f>ROUND(I142*H142,2)</f>
        <v>0</v>
      </c>
      <c r="K142" s="212" t="s">
        <v>251</v>
      </c>
      <c r="L142" s="44"/>
      <c r="M142" s="217" t="s">
        <v>1</v>
      </c>
      <c r="N142" s="218" t="s">
        <v>41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142</v>
      </c>
      <c r="AT142" s="221" t="s">
        <v>125</v>
      </c>
      <c r="AU142" s="221" t="s">
        <v>86</v>
      </c>
      <c r="AY142" s="17" t="s">
        <v>124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84</v>
      </c>
      <c r="BK142" s="222">
        <f>ROUND(I142*H142,2)</f>
        <v>0</v>
      </c>
      <c r="BL142" s="17" t="s">
        <v>142</v>
      </c>
      <c r="BM142" s="221" t="s">
        <v>1363</v>
      </c>
    </row>
    <row r="143" s="13" customFormat="1">
      <c r="A143" s="13"/>
      <c r="B143" s="241"/>
      <c r="C143" s="242"/>
      <c r="D143" s="223" t="s">
        <v>253</v>
      </c>
      <c r="E143" s="243" t="s">
        <v>1</v>
      </c>
      <c r="F143" s="244" t="s">
        <v>1364</v>
      </c>
      <c r="G143" s="242"/>
      <c r="H143" s="245">
        <v>104.34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253</v>
      </c>
      <c r="AU143" s="251" t="s">
        <v>86</v>
      </c>
      <c r="AV143" s="13" t="s">
        <v>86</v>
      </c>
      <c r="AW143" s="13" t="s">
        <v>33</v>
      </c>
      <c r="AX143" s="13" t="s">
        <v>84</v>
      </c>
      <c r="AY143" s="251" t="s">
        <v>124</v>
      </c>
    </row>
    <row r="144" s="2" customFormat="1" ht="33" customHeight="1">
      <c r="A144" s="38"/>
      <c r="B144" s="39"/>
      <c r="C144" s="210" t="s">
        <v>166</v>
      </c>
      <c r="D144" s="210" t="s">
        <v>125</v>
      </c>
      <c r="E144" s="211" t="s">
        <v>1365</v>
      </c>
      <c r="F144" s="212" t="s">
        <v>1366</v>
      </c>
      <c r="G144" s="213" t="s">
        <v>261</v>
      </c>
      <c r="H144" s="214">
        <v>140.5</v>
      </c>
      <c r="I144" s="215"/>
      <c r="J144" s="216">
        <f>ROUND(I144*H144,2)</f>
        <v>0</v>
      </c>
      <c r="K144" s="212" t="s">
        <v>251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142</v>
      </c>
      <c r="AT144" s="221" t="s">
        <v>125</v>
      </c>
      <c r="AU144" s="221" t="s">
        <v>86</v>
      </c>
      <c r="AY144" s="17" t="s">
        <v>124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142</v>
      </c>
      <c r="BM144" s="221" t="s">
        <v>1367</v>
      </c>
    </row>
    <row r="145" s="13" customFormat="1">
      <c r="A145" s="13"/>
      <c r="B145" s="241"/>
      <c r="C145" s="242"/>
      <c r="D145" s="223" t="s">
        <v>253</v>
      </c>
      <c r="E145" s="243" t="s">
        <v>1318</v>
      </c>
      <c r="F145" s="244" t="s">
        <v>1368</v>
      </c>
      <c r="G145" s="242"/>
      <c r="H145" s="245">
        <v>140.5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253</v>
      </c>
      <c r="AU145" s="251" t="s">
        <v>86</v>
      </c>
      <c r="AV145" s="13" t="s">
        <v>86</v>
      </c>
      <c r="AW145" s="13" t="s">
        <v>33</v>
      </c>
      <c r="AX145" s="13" t="s">
        <v>84</v>
      </c>
      <c r="AY145" s="251" t="s">
        <v>124</v>
      </c>
    </row>
    <row r="146" s="2" customFormat="1" ht="16.5" customHeight="1">
      <c r="A146" s="38"/>
      <c r="B146" s="39"/>
      <c r="C146" s="252" t="s">
        <v>171</v>
      </c>
      <c r="D146" s="252" t="s">
        <v>302</v>
      </c>
      <c r="E146" s="253" t="s">
        <v>1369</v>
      </c>
      <c r="F146" s="254" t="s">
        <v>1370</v>
      </c>
      <c r="G146" s="255" t="s">
        <v>275</v>
      </c>
      <c r="H146" s="256">
        <v>252.90000000000001</v>
      </c>
      <c r="I146" s="257"/>
      <c r="J146" s="258">
        <f>ROUND(I146*H146,2)</f>
        <v>0</v>
      </c>
      <c r="K146" s="254" t="s">
        <v>1</v>
      </c>
      <c r="L146" s="259"/>
      <c r="M146" s="260" t="s">
        <v>1</v>
      </c>
      <c r="N146" s="261" t="s">
        <v>41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161</v>
      </c>
      <c r="AT146" s="221" t="s">
        <v>302</v>
      </c>
      <c r="AU146" s="221" t="s">
        <v>86</v>
      </c>
      <c r="AY146" s="17" t="s">
        <v>124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84</v>
      </c>
      <c r="BK146" s="222">
        <f>ROUND(I146*H146,2)</f>
        <v>0</v>
      </c>
      <c r="BL146" s="17" t="s">
        <v>142</v>
      </c>
      <c r="BM146" s="221" t="s">
        <v>1371</v>
      </c>
    </row>
    <row r="147" s="13" customFormat="1">
      <c r="A147" s="13"/>
      <c r="B147" s="241"/>
      <c r="C147" s="242"/>
      <c r="D147" s="223" t="s">
        <v>253</v>
      </c>
      <c r="E147" s="243" t="s">
        <v>1</v>
      </c>
      <c r="F147" s="244" t="s">
        <v>1372</v>
      </c>
      <c r="G147" s="242"/>
      <c r="H147" s="245">
        <v>252.90000000000001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253</v>
      </c>
      <c r="AU147" s="251" t="s">
        <v>86</v>
      </c>
      <c r="AV147" s="13" t="s">
        <v>86</v>
      </c>
      <c r="AW147" s="13" t="s">
        <v>33</v>
      </c>
      <c r="AX147" s="13" t="s">
        <v>84</v>
      </c>
      <c r="AY147" s="251" t="s">
        <v>124</v>
      </c>
    </row>
    <row r="148" s="2" customFormat="1" ht="24.15" customHeight="1">
      <c r="A148" s="38"/>
      <c r="B148" s="39"/>
      <c r="C148" s="210" t="s">
        <v>177</v>
      </c>
      <c r="D148" s="210" t="s">
        <v>125</v>
      </c>
      <c r="E148" s="211" t="s">
        <v>1373</v>
      </c>
      <c r="F148" s="212" t="s">
        <v>1374</v>
      </c>
      <c r="G148" s="213" t="s">
        <v>261</v>
      </c>
      <c r="H148" s="214">
        <v>177</v>
      </c>
      <c r="I148" s="215"/>
      <c r="J148" s="216">
        <f>ROUND(I148*H148,2)</f>
        <v>0</v>
      </c>
      <c r="K148" s="212" t="s">
        <v>251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142</v>
      </c>
      <c r="AT148" s="221" t="s">
        <v>125</v>
      </c>
      <c r="AU148" s="221" t="s">
        <v>86</v>
      </c>
      <c r="AY148" s="17" t="s">
        <v>124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142</v>
      </c>
      <c r="BM148" s="221" t="s">
        <v>1375</v>
      </c>
    </row>
    <row r="149" s="13" customFormat="1">
      <c r="A149" s="13"/>
      <c r="B149" s="241"/>
      <c r="C149" s="242"/>
      <c r="D149" s="223" t="s">
        <v>253</v>
      </c>
      <c r="E149" s="243" t="s">
        <v>1323</v>
      </c>
      <c r="F149" s="244" t="s">
        <v>1376</v>
      </c>
      <c r="G149" s="242"/>
      <c r="H149" s="245">
        <v>177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253</v>
      </c>
      <c r="AU149" s="251" t="s">
        <v>86</v>
      </c>
      <c r="AV149" s="13" t="s">
        <v>86</v>
      </c>
      <c r="AW149" s="13" t="s">
        <v>33</v>
      </c>
      <c r="AX149" s="13" t="s">
        <v>84</v>
      </c>
      <c r="AY149" s="251" t="s">
        <v>124</v>
      </c>
    </row>
    <row r="150" s="2" customFormat="1" ht="16.5" customHeight="1">
      <c r="A150" s="38"/>
      <c r="B150" s="39"/>
      <c r="C150" s="252" t="s">
        <v>182</v>
      </c>
      <c r="D150" s="252" t="s">
        <v>302</v>
      </c>
      <c r="E150" s="253" t="s">
        <v>1377</v>
      </c>
      <c r="F150" s="254" t="s">
        <v>1378</v>
      </c>
      <c r="G150" s="255" t="s">
        <v>275</v>
      </c>
      <c r="H150" s="256">
        <v>318.60000000000002</v>
      </c>
      <c r="I150" s="257"/>
      <c r="J150" s="258">
        <f>ROUND(I150*H150,2)</f>
        <v>0</v>
      </c>
      <c r="K150" s="254" t="s">
        <v>1</v>
      </c>
      <c r="L150" s="259"/>
      <c r="M150" s="260" t="s">
        <v>1</v>
      </c>
      <c r="N150" s="261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161</v>
      </c>
      <c r="AT150" s="221" t="s">
        <v>302</v>
      </c>
      <c r="AU150" s="221" t="s">
        <v>86</v>
      </c>
      <c r="AY150" s="17" t="s">
        <v>124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142</v>
      </c>
      <c r="BM150" s="221" t="s">
        <v>1379</v>
      </c>
    </row>
    <row r="151" s="13" customFormat="1">
      <c r="A151" s="13"/>
      <c r="B151" s="241"/>
      <c r="C151" s="242"/>
      <c r="D151" s="223" t="s">
        <v>253</v>
      </c>
      <c r="E151" s="243" t="s">
        <v>1</v>
      </c>
      <c r="F151" s="244" t="s">
        <v>1380</v>
      </c>
      <c r="G151" s="242"/>
      <c r="H151" s="245">
        <v>318.60000000000002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253</v>
      </c>
      <c r="AU151" s="251" t="s">
        <v>86</v>
      </c>
      <c r="AV151" s="13" t="s">
        <v>86</v>
      </c>
      <c r="AW151" s="13" t="s">
        <v>33</v>
      </c>
      <c r="AX151" s="13" t="s">
        <v>84</v>
      </c>
      <c r="AY151" s="251" t="s">
        <v>124</v>
      </c>
    </row>
    <row r="152" s="2" customFormat="1" ht="24.15" customHeight="1">
      <c r="A152" s="38"/>
      <c r="B152" s="39"/>
      <c r="C152" s="210" t="s">
        <v>187</v>
      </c>
      <c r="D152" s="210" t="s">
        <v>125</v>
      </c>
      <c r="E152" s="211" t="s">
        <v>273</v>
      </c>
      <c r="F152" s="212" t="s">
        <v>274</v>
      </c>
      <c r="G152" s="213" t="s">
        <v>275</v>
      </c>
      <c r="H152" s="214">
        <v>288.35500000000002</v>
      </c>
      <c r="I152" s="215"/>
      <c r="J152" s="216">
        <f>ROUND(I152*H152,2)</f>
        <v>0</v>
      </c>
      <c r="K152" s="212" t="s">
        <v>251</v>
      </c>
      <c r="L152" s="44"/>
      <c r="M152" s="217" t="s">
        <v>1</v>
      </c>
      <c r="N152" s="218" t="s">
        <v>41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142</v>
      </c>
      <c r="AT152" s="221" t="s">
        <v>125</v>
      </c>
      <c r="AU152" s="221" t="s">
        <v>86</v>
      </c>
      <c r="AY152" s="17" t="s">
        <v>124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142</v>
      </c>
      <c r="BM152" s="221" t="s">
        <v>1381</v>
      </c>
    </row>
    <row r="153" s="13" customFormat="1">
      <c r="A153" s="13"/>
      <c r="B153" s="241"/>
      <c r="C153" s="242"/>
      <c r="D153" s="223" t="s">
        <v>253</v>
      </c>
      <c r="E153" s="243" t="s">
        <v>1</v>
      </c>
      <c r="F153" s="244" t="s">
        <v>1382</v>
      </c>
      <c r="G153" s="242"/>
      <c r="H153" s="245">
        <v>133.92400000000001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253</v>
      </c>
      <c r="AU153" s="251" t="s">
        <v>86</v>
      </c>
      <c r="AV153" s="13" t="s">
        <v>86</v>
      </c>
      <c r="AW153" s="13" t="s">
        <v>33</v>
      </c>
      <c r="AX153" s="13" t="s">
        <v>76</v>
      </c>
      <c r="AY153" s="251" t="s">
        <v>124</v>
      </c>
    </row>
    <row r="154" s="13" customFormat="1">
      <c r="A154" s="13"/>
      <c r="B154" s="241"/>
      <c r="C154" s="242"/>
      <c r="D154" s="223" t="s">
        <v>253</v>
      </c>
      <c r="E154" s="243" t="s">
        <v>1</v>
      </c>
      <c r="F154" s="244" t="s">
        <v>1383</v>
      </c>
      <c r="G154" s="242"/>
      <c r="H154" s="245">
        <v>154.43100000000001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253</v>
      </c>
      <c r="AU154" s="251" t="s">
        <v>86</v>
      </c>
      <c r="AV154" s="13" t="s">
        <v>86</v>
      </c>
      <c r="AW154" s="13" t="s">
        <v>33</v>
      </c>
      <c r="AX154" s="13" t="s">
        <v>76</v>
      </c>
      <c r="AY154" s="251" t="s">
        <v>124</v>
      </c>
    </row>
    <row r="155" s="14" customFormat="1">
      <c r="A155" s="14"/>
      <c r="B155" s="262"/>
      <c r="C155" s="263"/>
      <c r="D155" s="223" t="s">
        <v>253</v>
      </c>
      <c r="E155" s="264" t="s">
        <v>1</v>
      </c>
      <c r="F155" s="265" t="s">
        <v>322</v>
      </c>
      <c r="G155" s="263"/>
      <c r="H155" s="266">
        <v>288.35500000000002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253</v>
      </c>
      <c r="AU155" s="272" t="s">
        <v>86</v>
      </c>
      <c r="AV155" s="14" t="s">
        <v>142</v>
      </c>
      <c r="AW155" s="14" t="s">
        <v>33</v>
      </c>
      <c r="AX155" s="14" t="s">
        <v>84</v>
      </c>
      <c r="AY155" s="272" t="s">
        <v>124</v>
      </c>
    </row>
    <row r="156" s="2" customFormat="1" ht="16.5" customHeight="1">
      <c r="A156" s="38"/>
      <c r="B156" s="39"/>
      <c r="C156" s="210" t="s">
        <v>192</v>
      </c>
      <c r="D156" s="210" t="s">
        <v>125</v>
      </c>
      <c r="E156" s="211" t="s">
        <v>278</v>
      </c>
      <c r="F156" s="212" t="s">
        <v>279</v>
      </c>
      <c r="G156" s="213" t="s">
        <v>261</v>
      </c>
      <c r="H156" s="214">
        <v>262.14400000000001</v>
      </c>
      <c r="I156" s="215"/>
      <c r="J156" s="216">
        <f>ROUND(I156*H156,2)</f>
        <v>0</v>
      </c>
      <c r="K156" s="212" t="s">
        <v>251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142</v>
      </c>
      <c r="AT156" s="221" t="s">
        <v>125</v>
      </c>
      <c r="AU156" s="221" t="s">
        <v>86</v>
      </c>
      <c r="AY156" s="17" t="s">
        <v>124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142</v>
      </c>
      <c r="BM156" s="221" t="s">
        <v>1384</v>
      </c>
    </row>
    <row r="157" s="13" customFormat="1">
      <c r="A157" s="13"/>
      <c r="B157" s="241"/>
      <c r="C157" s="242"/>
      <c r="D157" s="223" t="s">
        <v>253</v>
      </c>
      <c r="E157" s="243" t="s">
        <v>1</v>
      </c>
      <c r="F157" s="244" t="s">
        <v>1385</v>
      </c>
      <c r="G157" s="242"/>
      <c r="H157" s="245">
        <v>104.34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253</v>
      </c>
      <c r="AU157" s="251" t="s">
        <v>86</v>
      </c>
      <c r="AV157" s="13" t="s">
        <v>86</v>
      </c>
      <c r="AW157" s="13" t="s">
        <v>33</v>
      </c>
      <c r="AX157" s="13" t="s">
        <v>76</v>
      </c>
      <c r="AY157" s="251" t="s">
        <v>124</v>
      </c>
    </row>
    <row r="158" s="13" customFormat="1">
      <c r="A158" s="13"/>
      <c r="B158" s="241"/>
      <c r="C158" s="242"/>
      <c r="D158" s="223" t="s">
        <v>253</v>
      </c>
      <c r="E158" s="243" t="s">
        <v>1</v>
      </c>
      <c r="F158" s="244" t="s">
        <v>1386</v>
      </c>
      <c r="G158" s="242"/>
      <c r="H158" s="245">
        <v>157.804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253</v>
      </c>
      <c r="AU158" s="251" t="s">
        <v>86</v>
      </c>
      <c r="AV158" s="13" t="s">
        <v>86</v>
      </c>
      <c r="AW158" s="13" t="s">
        <v>33</v>
      </c>
      <c r="AX158" s="13" t="s">
        <v>76</v>
      </c>
      <c r="AY158" s="251" t="s">
        <v>124</v>
      </c>
    </row>
    <row r="159" s="14" customFormat="1">
      <c r="A159" s="14"/>
      <c r="B159" s="262"/>
      <c r="C159" s="263"/>
      <c r="D159" s="223" t="s">
        <v>253</v>
      </c>
      <c r="E159" s="264" t="s">
        <v>1</v>
      </c>
      <c r="F159" s="265" t="s">
        <v>322</v>
      </c>
      <c r="G159" s="263"/>
      <c r="H159" s="266">
        <v>262.14400000000001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2" t="s">
        <v>253</v>
      </c>
      <c r="AU159" s="272" t="s">
        <v>86</v>
      </c>
      <c r="AV159" s="14" t="s">
        <v>142</v>
      </c>
      <c r="AW159" s="14" t="s">
        <v>33</v>
      </c>
      <c r="AX159" s="14" t="s">
        <v>84</v>
      </c>
      <c r="AY159" s="272" t="s">
        <v>124</v>
      </c>
    </row>
    <row r="160" s="2" customFormat="1" ht="24.15" customHeight="1">
      <c r="A160" s="38"/>
      <c r="B160" s="39"/>
      <c r="C160" s="210" t="s">
        <v>8</v>
      </c>
      <c r="D160" s="210" t="s">
        <v>125</v>
      </c>
      <c r="E160" s="211" t="s">
        <v>1387</v>
      </c>
      <c r="F160" s="212" t="s">
        <v>1388</v>
      </c>
      <c r="G160" s="213" t="s">
        <v>250</v>
      </c>
      <c r="H160" s="214">
        <v>63.340000000000003</v>
      </c>
      <c r="I160" s="215"/>
      <c r="J160" s="216">
        <f>ROUND(I160*H160,2)</f>
        <v>0</v>
      </c>
      <c r="K160" s="212" t="s">
        <v>251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142</v>
      </c>
      <c r="AT160" s="221" t="s">
        <v>125</v>
      </c>
      <c r="AU160" s="221" t="s">
        <v>86</v>
      </c>
      <c r="AY160" s="17" t="s">
        <v>124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142</v>
      </c>
      <c r="BM160" s="221" t="s">
        <v>1389</v>
      </c>
    </row>
    <row r="161" s="2" customFormat="1">
      <c r="A161" s="38"/>
      <c r="B161" s="39"/>
      <c r="C161" s="40"/>
      <c r="D161" s="223" t="s">
        <v>131</v>
      </c>
      <c r="E161" s="40"/>
      <c r="F161" s="224" t="s">
        <v>1390</v>
      </c>
      <c r="G161" s="40"/>
      <c r="H161" s="40"/>
      <c r="I161" s="225"/>
      <c r="J161" s="40"/>
      <c r="K161" s="40"/>
      <c r="L161" s="44"/>
      <c r="M161" s="226"/>
      <c r="N161" s="22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86</v>
      </c>
    </row>
    <row r="162" s="13" customFormat="1">
      <c r="A162" s="13"/>
      <c r="B162" s="241"/>
      <c r="C162" s="242"/>
      <c r="D162" s="223" t="s">
        <v>253</v>
      </c>
      <c r="E162" s="243" t="s">
        <v>1335</v>
      </c>
      <c r="F162" s="244" t="s">
        <v>1336</v>
      </c>
      <c r="G162" s="242"/>
      <c r="H162" s="245">
        <v>63.340000000000003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253</v>
      </c>
      <c r="AU162" s="251" t="s">
        <v>86</v>
      </c>
      <c r="AV162" s="13" t="s">
        <v>86</v>
      </c>
      <c r="AW162" s="13" t="s">
        <v>33</v>
      </c>
      <c r="AX162" s="13" t="s">
        <v>84</v>
      </c>
      <c r="AY162" s="251" t="s">
        <v>124</v>
      </c>
    </row>
    <row r="163" s="2" customFormat="1" ht="24.15" customHeight="1">
      <c r="A163" s="38"/>
      <c r="B163" s="39"/>
      <c r="C163" s="210" t="s">
        <v>201</v>
      </c>
      <c r="D163" s="210" t="s">
        <v>125</v>
      </c>
      <c r="E163" s="211" t="s">
        <v>1391</v>
      </c>
      <c r="F163" s="212" t="s">
        <v>1392</v>
      </c>
      <c r="G163" s="213" t="s">
        <v>250</v>
      </c>
      <c r="H163" s="214">
        <v>318.38</v>
      </c>
      <c r="I163" s="215"/>
      <c r="J163" s="216">
        <f>ROUND(I163*H163,2)</f>
        <v>0</v>
      </c>
      <c r="K163" s="212" t="s">
        <v>251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142</v>
      </c>
      <c r="AT163" s="221" t="s">
        <v>125</v>
      </c>
      <c r="AU163" s="221" t="s">
        <v>86</v>
      </c>
      <c r="AY163" s="17" t="s">
        <v>124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142</v>
      </c>
      <c r="BM163" s="221" t="s">
        <v>1393</v>
      </c>
    </row>
    <row r="164" s="2" customFormat="1">
      <c r="A164" s="38"/>
      <c r="B164" s="39"/>
      <c r="C164" s="40"/>
      <c r="D164" s="223" t="s">
        <v>131</v>
      </c>
      <c r="E164" s="40"/>
      <c r="F164" s="224" t="s">
        <v>1394</v>
      </c>
      <c r="G164" s="40"/>
      <c r="H164" s="40"/>
      <c r="I164" s="225"/>
      <c r="J164" s="40"/>
      <c r="K164" s="40"/>
      <c r="L164" s="44"/>
      <c r="M164" s="226"/>
      <c r="N164" s="22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86</v>
      </c>
    </row>
    <row r="165" s="13" customFormat="1">
      <c r="A165" s="13"/>
      <c r="B165" s="241"/>
      <c r="C165" s="242"/>
      <c r="D165" s="223" t="s">
        <v>253</v>
      </c>
      <c r="E165" s="243" t="s">
        <v>1337</v>
      </c>
      <c r="F165" s="244" t="s">
        <v>1338</v>
      </c>
      <c r="G165" s="242"/>
      <c r="H165" s="245">
        <v>318.38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253</v>
      </c>
      <c r="AU165" s="251" t="s">
        <v>86</v>
      </c>
      <c r="AV165" s="13" t="s">
        <v>86</v>
      </c>
      <c r="AW165" s="13" t="s">
        <v>33</v>
      </c>
      <c r="AX165" s="13" t="s">
        <v>84</v>
      </c>
      <c r="AY165" s="251" t="s">
        <v>124</v>
      </c>
    </row>
    <row r="166" s="2" customFormat="1" ht="24.15" customHeight="1">
      <c r="A166" s="38"/>
      <c r="B166" s="39"/>
      <c r="C166" s="210" t="s">
        <v>206</v>
      </c>
      <c r="D166" s="210" t="s">
        <v>125</v>
      </c>
      <c r="E166" s="211" t="s">
        <v>1395</v>
      </c>
      <c r="F166" s="212" t="s">
        <v>1396</v>
      </c>
      <c r="G166" s="213" t="s">
        <v>250</v>
      </c>
      <c r="H166" s="214">
        <v>381.72000000000003</v>
      </c>
      <c r="I166" s="215"/>
      <c r="J166" s="216">
        <f>ROUND(I166*H166,2)</f>
        <v>0</v>
      </c>
      <c r="K166" s="212" t="s">
        <v>251</v>
      </c>
      <c r="L166" s="44"/>
      <c r="M166" s="217" t="s">
        <v>1</v>
      </c>
      <c r="N166" s="218" t="s">
        <v>41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142</v>
      </c>
      <c r="AT166" s="221" t="s">
        <v>125</v>
      </c>
      <c r="AU166" s="221" t="s">
        <v>86</v>
      </c>
      <c r="AY166" s="17" t="s">
        <v>124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142</v>
      </c>
      <c r="BM166" s="221" t="s">
        <v>1397</v>
      </c>
    </row>
    <row r="167" s="13" customFormat="1">
      <c r="A167" s="13"/>
      <c r="B167" s="241"/>
      <c r="C167" s="242"/>
      <c r="D167" s="223" t="s">
        <v>253</v>
      </c>
      <c r="E167" s="243" t="s">
        <v>1333</v>
      </c>
      <c r="F167" s="244" t="s">
        <v>1398</v>
      </c>
      <c r="G167" s="242"/>
      <c r="H167" s="245">
        <v>381.72000000000003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253</v>
      </c>
      <c r="AU167" s="251" t="s">
        <v>86</v>
      </c>
      <c r="AV167" s="13" t="s">
        <v>86</v>
      </c>
      <c r="AW167" s="13" t="s">
        <v>33</v>
      </c>
      <c r="AX167" s="13" t="s">
        <v>84</v>
      </c>
      <c r="AY167" s="251" t="s">
        <v>124</v>
      </c>
    </row>
    <row r="168" s="2" customFormat="1" ht="24.15" customHeight="1">
      <c r="A168" s="38"/>
      <c r="B168" s="39"/>
      <c r="C168" s="210" t="s">
        <v>211</v>
      </c>
      <c r="D168" s="210" t="s">
        <v>125</v>
      </c>
      <c r="E168" s="211" t="s">
        <v>1399</v>
      </c>
      <c r="F168" s="212" t="s">
        <v>1400</v>
      </c>
      <c r="G168" s="213" t="s">
        <v>250</v>
      </c>
      <c r="H168" s="214">
        <v>381.72000000000003</v>
      </c>
      <c r="I168" s="215"/>
      <c r="J168" s="216">
        <f>ROUND(I168*H168,2)</f>
        <v>0</v>
      </c>
      <c r="K168" s="212" t="s">
        <v>251</v>
      </c>
      <c r="L168" s="44"/>
      <c r="M168" s="217" t="s">
        <v>1</v>
      </c>
      <c r="N168" s="218" t="s">
        <v>41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142</v>
      </c>
      <c r="AT168" s="221" t="s">
        <v>125</v>
      </c>
      <c r="AU168" s="221" t="s">
        <v>86</v>
      </c>
      <c r="AY168" s="17" t="s">
        <v>124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84</v>
      </c>
      <c r="BK168" s="222">
        <f>ROUND(I168*H168,2)</f>
        <v>0</v>
      </c>
      <c r="BL168" s="17" t="s">
        <v>142</v>
      </c>
      <c r="BM168" s="221" t="s">
        <v>1401</v>
      </c>
    </row>
    <row r="169" s="13" customFormat="1">
      <c r="A169" s="13"/>
      <c r="B169" s="241"/>
      <c r="C169" s="242"/>
      <c r="D169" s="223" t="s">
        <v>253</v>
      </c>
      <c r="E169" s="243" t="s">
        <v>1</v>
      </c>
      <c r="F169" s="244" t="s">
        <v>1333</v>
      </c>
      <c r="G169" s="242"/>
      <c r="H169" s="245">
        <v>381.72000000000003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253</v>
      </c>
      <c r="AU169" s="251" t="s">
        <v>86</v>
      </c>
      <c r="AV169" s="13" t="s">
        <v>86</v>
      </c>
      <c r="AW169" s="13" t="s">
        <v>33</v>
      </c>
      <c r="AX169" s="13" t="s">
        <v>84</v>
      </c>
      <c r="AY169" s="251" t="s">
        <v>124</v>
      </c>
    </row>
    <row r="170" s="2" customFormat="1" ht="21.75" customHeight="1">
      <c r="A170" s="38"/>
      <c r="B170" s="39"/>
      <c r="C170" s="210" t="s">
        <v>216</v>
      </c>
      <c r="D170" s="210" t="s">
        <v>125</v>
      </c>
      <c r="E170" s="211" t="s">
        <v>1402</v>
      </c>
      <c r="F170" s="212" t="s">
        <v>1403</v>
      </c>
      <c r="G170" s="213" t="s">
        <v>250</v>
      </c>
      <c r="H170" s="214">
        <v>381.72000000000003</v>
      </c>
      <c r="I170" s="215"/>
      <c r="J170" s="216">
        <f>ROUND(I170*H170,2)</f>
        <v>0</v>
      </c>
      <c r="K170" s="212" t="s">
        <v>251</v>
      </c>
      <c r="L170" s="44"/>
      <c r="M170" s="217" t="s">
        <v>1</v>
      </c>
      <c r="N170" s="218" t="s">
        <v>41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142</v>
      </c>
      <c r="AT170" s="221" t="s">
        <v>125</v>
      </c>
      <c r="AU170" s="221" t="s">
        <v>86</v>
      </c>
      <c r="AY170" s="17" t="s">
        <v>124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84</v>
      </c>
      <c r="BK170" s="222">
        <f>ROUND(I170*H170,2)</f>
        <v>0</v>
      </c>
      <c r="BL170" s="17" t="s">
        <v>142</v>
      </c>
      <c r="BM170" s="221" t="s">
        <v>1404</v>
      </c>
    </row>
    <row r="171" s="13" customFormat="1">
      <c r="A171" s="13"/>
      <c r="B171" s="241"/>
      <c r="C171" s="242"/>
      <c r="D171" s="223" t="s">
        <v>253</v>
      </c>
      <c r="E171" s="243" t="s">
        <v>1</v>
      </c>
      <c r="F171" s="244" t="s">
        <v>1333</v>
      </c>
      <c r="G171" s="242"/>
      <c r="H171" s="245">
        <v>381.72000000000003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253</v>
      </c>
      <c r="AU171" s="251" t="s">
        <v>86</v>
      </c>
      <c r="AV171" s="13" t="s">
        <v>86</v>
      </c>
      <c r="AW171" s="13" t="s">
        <v>33</v>
      </c>
      <c r="AX171" s="13" t="s">
        <v>84</v>
      </c>
      <c r="AY171" s="251" t="s">
        <v>124</v>
      </c>
    </row>
    <row r="172" s="2" customFormat="1" ht="21.75" customHeight="1">
      <c r="A172" s="38"/>
      <c r="B172" s="39"/>
      <c r="C172" s="210" t="s">
        <v>336</v>
      </c>
      <c r="D172" s="210" t="s">
        <v>125</v>
      </c>
      <c r="E172" s="211" t="s">
        <v>1405</v>
      </c>
      <c r="F172" s="212" t="s">
        <v>1406</v>
      </c>
      <c r="G172" s="213" t="s">
        <v>250</v>
      </c>
      <c r="H172" s="214">
        <v>381.72000000000003</v>
      </c>
      <c r="I172" s="215"/>
      <c r="J172" s="216">
        <f>ROUND(I172*H172,2)</f>
        <v>0</v>
      </c>
      <c r="K172" s="212" t="s">
        <v>251</v>
      </c>
      <c r="L172" s="44"/>
      <c r="M172" s="217" t="s">
        <v>1</v>
      </c>
      <c r="N172" s="218" t="s">
        <v>41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142</v>
      </c>
      <c r="AT172" s="221" t="s">
        <v>125</v>
      </c>
      <c r="AU172" s="221" t="s">
        <v>86</v>
      </c>
      <c r="AY172" s="17" t="s">
        <v>124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84</v>
      </c>
      <c r="BK172" s="222">
        <f>ROUND(I172*H172,2)</f>
        <v>0</v>
      </c>
      <c r="BL172" s="17" t="s">
        <v>142</v>
      </c>
      <c r="BM172" s="221" t="s">
        <v>1407</v>
      </c>
    </row>
    <row r="173" s="13" customFormat="1">
      <c r="A173" s="13"/>
      <c r="B173" s="241"/>
      <c r="C173" s="242"/>
      <c r="D173" s="223" t="s">
        <v>253</v>
      </c>
      <c r="E173" s="243" t="s">
        <v>1</v>
      </c>
      <c r="F173" s="244" t="s">
        <v>1333</v>
      </c>
      <c r="G173" s="242"/>
      <c r="H173" s="245">
        <v>381.72000000000003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253</v>
      </c>
      <c r="AU173" s="251" t="s">
        <v>86</v>
      </c>
      <c r="AV173" s="13" t="s">
        <v>86</v>
      </c>
      <c r="AW173" s="13" t="s">
        <v>33</v>
      </c>
      <c r="AX173" s="13" t="s">
        <v>84</v>
      </c>
      <c r="AY173" s="251" t="s">
        <v>124</v>
      </c>
    </row>
    <row r="174" s="2" customFormat="1" ht="16.5" customHeight="1">
      <c r="A174" s="38"/>
      <c r="B174" s="39"/>
      <c r="C174" s="210" t="s">
        <v>7</v>
      </c>
      <c r="D174" s="210" t="s">
        <v>125</v>
      </c>
      <c r="E174" s="211" t="s">
        <v>1408</v>
      </c>
      <c r="F174" s="212" t="s">
        <v>1409</v>
      </c>
      <c r="G174" s="213" t="s">
        <v>250</v>
      </c>
      <c r="H174" s="214">
        <v>381.72000000000003</v>
      </c>
      <c r="I174" s="215"/>
      <c r="J174" s="216">
        <f>ROUND(I174*H174,2)</f>
        <v>0</v>
      </c>
      <c r="K174" s="212" t="s">
        <v>251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0.0012727000000000001</v>
      </c>
      <c r="R174" s="219">
        <f>Q174*H174</f>
        <v>0.48581504400000008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142</v>
      </c>
      <c r="AT174" s="221" t="s">
        <v>125</v>
      </c>
      <c r="AU174" s="221" t="s">
        <v>86</v>
      </c>
      <c r="AY174" s="17" t="s">
        <v>124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142</v>
      </c>
      <c r="BM174" s="221" t="s">
        <v>1410</v>
      </c>
    </row>
    <row r="175" s="13" customFormat="1">
      <c r="A175" s="13"/>
      <c r="B175" s="241"/>
      <c r="C175" s="242"/>
      <c r="D175" s="223" t="s">
        <v>253</v>
      </c>
      <c r="E175" s="243" t="s">
        <v>1</v>
      </c>
      <c r="F175" s="244" t="s">
        <v>1333</v>
      </c>
      <c r="G175" s="242"/>
      <c r="H175" s="245">
        <v>381.72000000000003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253</v>
      </c>
      <c r="AU175" s="251" t="s">
        <v>86</v>
      </c>
      <c r="AV175" s="13" t="s">
        <v>86</v>
      </c>
      <c r="AW175" s="13" t="s">
        <v>33</v>
      </c>
      <c r="AX175" s="13" t="s">
        <v>84</v>
      </c>
      <c r="AY175" s="251" t="s">
        <v>124</v>
      </c>
    </row>
    <row r="176" s="2" customFormat="1" ht="16.5" customHeight="1">
      <c r="A176" s="38"/>
      <c r="B176" s="39"/>
      <c r="C176" s="252" t="s">
        <v>343</v>
      </c>
      <c r="D176" s="252" t="s">
        <v>302</v>
      </c>
      <c r="E176" s="253" t="s">
        <v>1411</v>
      </c>
      <c r="F176" s="254" t="s">
        <v>1412</v>
      </c>
      <c r="G176" s="255" t="s">
        <v>1001</v>
      </c>
      <c r="H176" s="256">
        <v>7.6340000000000003</v>
      </c>
      <c r="I176" s="257"/>
      <c r="J176" s="258">
        <f>ROUND(I176*H176,2)</f>
        <v>0</v>
      </c>
      <c r="K176" s="254" t="s">
        <v>251</v>
      </c>
      <c r="L176" s="259"/>
      <c r="M176" s="260" t="s">
        <v>1</v>
      </c>
      <c r="N176" s="261" t="s">
        <v>41</v>
      </c>
      <c r="O176" s="91"/>
      <c r="P176" s="219">
        <f>O176*H176</f>
        <v>0</v>
      </c>
      <c r="Q176" s="219">
        <v>0.001</v>
      </c>
      <c r="R176" s="219">
        <f>Q176*H176</f>
        <v>0.0076340000000000002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161</v>
      </c>
      <c r="AT176" s="221" t="s">
        <v>302</v>
      </c>
      <c r="AU176" s="221" t="s">
        <v>86</v>
      </c>
      <c r="AY176" s="17" t="s">
        <v>124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142</v>
      </c>
      <c r="BM176" s="221" t="s">
        <v>1413</v>
      </c>
    </row>
    <row r="177" s="13" customFormat="1">
      <c r="A177" s="13"/>
      <c r="B177" s="241"/>
      <c r="C177" s="242"/>
      <c r="D177" s="223" t="s">
        <v>253</v>
      </c>
      <c r="E177" s="243" t="s">
        <v>1</v>
      </c>
      <c r="F177" s="244" t="s">
        <v>1414</v>
      </c>
      <c r="G177" s="242"/>
      <c r="H177" s="245">
        <v>7.6340000000000003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253</v>
      </c>
      <c r="AU177" s="251" t="s">
        <v>86</v>
      </c>
      <c r="AV177" s="13" t="s">
        <v>86</v>
      </c>
      <c r="AW177" s="13" t="s">
        <v>33</v>
      </c>
      <c r="AX177" s="13" t="s">
        <v>84</v>
      </c>
      <c r="AY177" s="251" t="s">
        <v>124</v>
      </c>
    </row>
    <row r="178" s="11" customFormat="1" ht="22.8" customHeight="1">
      <c r="A178" s="11"/>
      <c r="B178" s="196"/>
      <c r="C178" s="197"/>
      <c r="D178" s="198" t="s">
        <v>75</v>
      </c>
      <c r="E178" s="239" t="s">
        <v>123</v>
      </c>
      <c r="F178" s="239" t="s">
        <v>284</v>
      </c>
      <c r="G178" s="197"/>
      <c r="H178" s="197"/>
      <c r="I178" s="200"/>
      <c r="J178" s="240">
        <f>BK178</f>
        <v>0</v>
      </c>
      <c r="K178" s="197"/>
      <c r="L178" s="202"/>
      <c r="M178" s="203"/>
      <c r="N178" s="204"/>
      <c r="O178" s="204"/>
      <c r="P178" s="205">
        <f>SUM(P179:P184)</f>
        <v>0</v>
      </c>
      <c r="Q178" s="204"/>
      <c r="R178" s="205">
        <f>SUM(R179:R184)</f>
        <v>0</v>
      </c>
      <c r="S178" s="204"/>
      <c r="T178" s="206">
        <f>SUM(T179:T184)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07" t="s">
        <v>84</v>
      </c>
      <c r="AT178" s="208" t="s">
        <v>75</v>
      </c>
      <c r="AU178" s="208" t="s">
        <v>84</v>
      </c>
      <c r="AY178" s="207" t="s">
        <v>124</v>
      </c>
      <c r="BK178" s="209">
        <f>SUM(BK179:BK184)</f>
        <v>0</v>
      </c>
    </row>
    <row r="179" s="2" customFormat="1" ht="24.15" customHeight="1">
      <c r="A179" s="38"/>
      <c r="B179" s="39"/>
      <c r="C179" s="210" t="s">
        <v>349</v>
      </c>
      <c r="D179" s="210" t="s">
        <v>125</v>
      </c>
      <c r="E179" s="211" t="s">
        <v>1415</v>
      </c>
      <c r="F179" s="212" t="s">
        <v>1416</v>
      </c>
      <c r="G179" s="213" t="s">
        <v>250</v>
      </c>
      <c r="H179" s="214">
        <v>132.40000000000001</v>
      </c>
      <c r="I179" s="215"/>
      <c r="J179" s="216">
        <f>ROUND(I179*H179,2)</f>
        <v>0</v>
      </c>
      <c r="K179" s="212" t="s">
        <v>251</v>
      </c>
      <c r="L179" s="44"/>
      <c r="M179" s="217" t="s">
        <v>1</v>
      </c>
      <c r="N179" s="218" t="s">
        <v>41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142</v>
      </c>
      <c r="AT179" s="221" t="s">
        <v>125</v>
      </c>
      <c r="AU179" s="221" t="s">
        <v>86</v>
      </c>
      <c r="AY179" s="17" t="s">
        <v>124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84</v>
      </c>
      <c r="BK179" s="222">
        <f>ROUND(I179*H179,2)</f>
        <v>0</v>
      </c>
      <c r="BL179" s="17" t="s">
        <v>142</v>
      </c>
      <c r="BM179" s="221" t="s">
        <v>1417</v>
      </c>
    </row>
    <row r="180" s="2" customFormat="1">
      <c r="A180" s="38"/>
      <c r="B180" s="39"/>
      <c r="C180" s="40"/>
      <c r="D180" s="223" t="s">
        <v>131</v>
      </c>
      <c r="E180" s="40"/>
      <c r="F180" s="224" t="s">
        <v>1418</v>
      </c>
      <c r="G180" s="40"/>
      <c r="H180" s="40"/>
      <c r="I180" s="225"/>
      <c r="J180" s="40"/>
      <c r="K180" s="40"/>
      <c r="L180" s="44"/>
      <c r="M180" s="226"/>
      <c r="N180" s="22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131</v>
      </c>
      <c r="AU180" s="17" t="s">
        <v>86</v>
      </c>
    </row>
    <row r="181" s="13" customFormat="1">
      <c r="A181" s="13"/>
      <c r="B181" s="241"/>
      <c r="C181" s="242"/>
      <c r="D181" s="223" t="s">
        <v>253</v>
      </c>
      <c r="E181" s="243" t="s">
        <v>1</v>
      </c>
      <c r="F181" s="244" t="s">
        <v>1419</v>
      </c>
      <c r="G181" s="242"/>
      <c r="H181" s="245">
        <v>132.40000000000001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253</v>
      </c>
      <c r="AU181" s="251" t="s">
        <v>86</v>
      </c>
      <c r="AV181" s="13" t="s">
        <v>86</v>
      </c>
      <c r="AW181" s="13" t="s">
        <v>33</v>
      </c>
      <c r="AX181" s="13" t="s">
        <v>84</v>
      </c>
      <c r="AY181" s="251" t="s">
        <v>124</v>
      </c>
    </row>
    <row r="182" s="2" customFormat="1" ht="21.75" customHeight="1">
      <c r="A182" s="38"/>
      <c r="B182" s="39"/>
      <c r="C182" s="210" t="s">
        <v>354</v>
      </c>
      <c r="D182" s="210" t="s">
        <v>125</v>
      </c>
      <c r="E182" s="211" t="s">
        <v>1420</v>
      </c>
      <c r="F182" s="212" t="s">
        <v>1421</v>
      </c>
      <c r="G182" s="213" t="s">
        <v>250</v>
      </c>
      <c r="H182" s="214">
        <v>41.265000000000001</v>
      </c>
      <c r="I182" s="215"/>
      <c r="J182" s="216">
        <f>ROUND(I182*H182,2)</f>
        <v>0</v>
      </c>
      <c r="K182" s="212" t="s">
        <v>251</v>
      </c>
      <c r="L182" s="44"/>
      <c r="M182" s="217" t="s">
        <v>1</v>
      </c>
      <c r="N182" s="218" t="s">
        <v>41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142</v>
      </c>
      <c r="AT182" s="221" t="s">
        <v>125</v>
      </c>
      <c r="AU182" s="221" t="s">
        <v>86</v>
      </c>
      <c r="AY182" s="17" t="s">
        <v>124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142</v>
      </c>
      <c r="BM182" s="221" t="s">
        <v>1422</v>
      </c>
    </row>
    <row r="183" s="2" customFormat="1">
      <c r="A183" s="38"/>
      <c r="B183" s="39"/>
      <c r="C183" s="40"/>
      <c r="D183" s="223" t="s">
        <v>131</v>
      </c>
      <c r="E183" s="40"/>
      <c r="F183" s="224" t="s">
        <v>1423</v>
      </c>
      <c r="G183" s="40"/>
      <c r="H183" s="40"/>
      <c r="I183" s="225"/>
      <c r="J183" s="40"/>
      <c r="K183" s="40"/>
      <c r="L183" s="44"/>
      <c r="M183" s="226"/>
      <c r="N183" s="22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131</v>
      </c>
      <c r="AU183" s="17" t="s">
        <v>86</v>
      </c>
    </row>
    <row r="184" s="13" customFormat="1">
      <c r="A184" s="13"/>
      <c r="B184" s="241"/>
      <c r="C184" s="242"/>
      <c r="D184" s="223" t="s">
        <v>253</v>
      </c>
      <c r="E184" s="243" t="s">
        <v>1</v>
      </c>
      <c r="F184" s="244" t="s">
        <v>1424</v>
      </c>
      <c r="G184" s="242"/>
      <c r="H184" s="245">
        <v>41.265000000000001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253</v>
      </c>
      <c r="AU184" s="251" t="s">
        <v>86</v>
      </c>
      <c r="AV184" s="13" t="s">
        <v>86</v>
      </c>
      <c r="AW184" s="13" t="s">
        <v>33</v>
      </c>
      <c r="AX184" s="13" t="s">
        <v>84</v>
      </c>
      <c r="AY184" s="251" t="s">
        <v>124</v>
      </c>
    </row>
    <row r="185" s="11" customFormat="1" ht="22.8" customHeight="1">
      <c r="A185" s="11"/>
      <c r="B185" s="196"/>
      <c r="C185" s="197"/>
      <c r="D185" s="198" t="s">
        <v>75</v>
      </c>
      <c r="E185" s="239" t="s">
        <v>363</v>
      </c>
      <c r="F185" s="239" t="s">
        <v>364</v>
      </c>
      <c r="G185" s="197"/>
      <c r="H185" s="197"/>
      <c r="I185" s="200"/>
      <c r="J185" s="240">
        <f>BK185</f>
        <v>0</v>
      </c>
      <c r="K185" s="197"/>
      <c r="L185" s="202"/>
      <c r="M185" s="203"/>
      <c r="N185" s="204"/>
      <c r="O185" s="204"/>
      <c r="P185" s="205">
        <f>P186</f>
        <v>0</v>
      </c>
      <c r="Q185" s="204"/>
      <c r="R185" s="205">
        <f>R186</f>
        <v>0</v>
      </c>
      <c r="S185" s="204"/>
      <c r="T185" s="206">
        <f>T186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07" t="s">
        <v>84</v>
      </c>
      <c r="AT185" s="208" t="s">
        <v>75</v>
      </c>
      <c r="AU185" s="208" t="s">
        <v>84</v>
      </c>
      <c r="AY185" s="207" t="s">
        <v>124</v>
      </c>
      <c r="BK185" s="209">
        <f>BK186</f>
        <v>0</v>
      </c>
    </row>
    <row r="186" s="2" customFormat="1" ht="33" customHeight="1">
      <c r="A186" s="38"/>
      <c r="B186" s="39"/>
      <c r="C186" s="210" t="s">
        <v>359</v>
      </c>
      <c r="D186" s="210" t="s">
        <v>125</v>
      </c>
      <c r="E186" s="211" t="s">
        <v>366</v>
      </c>
      <c r="F186" s="212" t="s">
        <v>367</v>
      </c>
      <c r="G186" s="213" t="s">
        <v>275</v>
      </c>
      <c r="H186" s="214">
        <v>0.49299999999999999</v>
      </c>
      <c r="I186" s="215"/>
      <c r="J186" s="216">
        <f>ROUND(I186*H186,2)</f>
        <v>0</v>
      </c>
      <c r="K186" s="212" t="s">
        <v>251</v>
      </c>
      <c r="L186" s="44"/>
      <c r="M186" s="273" t="s">
        <v>1</v>
      </c>
      <c r="N186" s="274" t="s">
        <v>41</v>
      </c>
      <c r="O186" s="230"/>
      <c r="P186" s="275">
        <f>O186*H186</f>
        <v>0</v>
      </c>
      <c r="Q186" s="275">
        <v>0</v>
      </c>
      <c r="R186" s="275">
        <f>Q186*H186</f>
        <v>0</v>
      </c>
      <c r="S186" s="275">
        <v>0</v>
      </c>
      <c r="T186" s="27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142</v>
      </c>
      <c r="AT186" s="221" t="s">
        <v>125</v>
      </c>
      <c r="AU186" s="221" t="s">
        <v>86</v>
      </c>
      <c r="AY186" s="17" t="s">
        <v>124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84</v>
      </c>
      <c r="BK186" s="222">
        <f>ROUND(I186*H186,2)</f>
        <v>0</v>
      </c>
      <c r="BL186" s="17" t="s">
        <v>142</v>
      </c>
      <c r="BM186" s="221" t="s">
        <v>1425</v>
      </c>
    </row>
    <row r="187" s="2" customFormat="1" ht="6.96" customHeight="1">
      <c r="A187" s="38"/>
      <c r="B187" s="66"/>
      <c r="C187" s="67"/>
      <c r="D187" s="67"/>
      <c r="E187" s="67"/>
      <c r="F187" s="67"/>
      <c r="G187" s="67"/>
      <c r="H187" s="67"/>
      <c r="I187" s="67"/>
      <c r="J187" s="67"/>
      <c r="K187" s="67"/>
      <c r="L187" s="44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sheet="1" autoFilter="0" formatColumns="0" formatRows="0" objects="1" scenarios="1" spinCount="100000" saltValue="NqxEU0gtEAtKMry29e24u+2/wqwSNCPri0LzGktBR2u3IbfyDdaswEaE2vUa5ZBoyS2RfImp9voMuz/G7L4JsQ==" hashValue="mwhQCd/77q8hH3bbFVRpaVn5fM+nq1ljbVzbg8BtxEyNL4CCzGjd2Njv0APSyx/vQY5rUe6obWtnzUVezWnTcg==" algorithmName="SHA-512" password="CC35"/>
  <autoFilter ref="C119:K18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1426</v>
      </c>
      <c r="H4" s="20"/>
    </row>
    <row r="5" s="1" customFormat="1" ht="12" customHeight="1">
      <c r="B5" s="20"/>
      <c r="C5" s="291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92" t="s">
        <v>16</v>
      </c>
      <c r="D6" s="293" t="s">
        <v>17</v>
      </c>
      <c r="E6" s="1"/>
      <c r="F6" s="1"/>
      <c r="H6" s="20"/>
    </row>
    <row r="7" s="1" customFormat="1" ht="16.5" customHeight="1">
      <c r="B7" s="20"/>
      <c r="C7" s="140" t="s">
        <v>23</v>
      </c>
      <c r="D7" s="144" t="str">
        <f>'Rekapitulace stavby'!AN8</f>
        <v>18. 6. 2024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0" customFormat="1" ht="29.28" customHeight="1">
      <c r="A9" s="185"/>
      <c r="B9" s="294"/>
      <c r="C9" s="295" t="s">
        <v>57</v>
      </c>
      <c r="D9" s="296" t="s">
        <v>58</v>
      </c>
      <c r="E9" s="296" t="s">
        <v>110</v>
      </c>
      <c r="F9" s="297" t="s">
        <v>1427</v>
      </c>
      <c r="G9" s="185"/>
      <c r="H9" s="294"/>
    </row>
    <row r="10" s="2" customFormat="1" ht="26.4" customHeight="1">
      <c r="A10" s="38"/>
      <c r="B10" s="44"/>
      <c r="C10" s="298" t="s">
        <v>87</v>
      </c>
      <c r="D10" s="298" t="s">
        <v>88</v>
      </c>
      <c r="E10" s="38"/>
      <c r="F10" s="38"/>
      <c r="G10" s="38"/>
      <c r="H10" s="44"/>
    </row>
    <row r="11" s="2" customFormat="1" ht="16.8" customHeight="1">
      <c r="A11" s="38"/>
      <c r="B11" s="44"/>
      <c r="C11" s="299" t="s">
        <v>221</v>
      </c>
      <c r="D11" s="300" t="s">
        <v>1</v>
      </c>
      <c r="E11" s="301" t="s">
        <v>1</v>
      </c>
      <c r="F11" s="302">
        <v>5.5129999999999999</v>
      </c>
      <c r="G11" s="38"/>
      <c r="H11" s="44"/>
    </row>
    <row r="12" s="2" customFormat="1" ht="16.8" customHeight="1">
      <c r="A12" s="38"/>
      <c r="B12" s="44"/>
      <c r="C12" s="303" t="s">
        <v>221</v>
      </c>
      <c r="D12" s="303" t="s">
        <v>353</v>
      </c>
      <c r="E12" s="17" t="s">
        <v>1</v>
      </c>
      <c r="F12" s="304">
        <v>5.5129999999999999</v>
      </c>
      <c r="G12" s="38"/>
      <c r="H12" s="44"/>
    </row>
    <row r="13" s="2" customFormat="1" ht="16.8" customHeight="1">
      <c r="A13" s="38"/>
      <c r="B13" s="44"/>
      <c r="C13" s="305" t="s">
        <v>1428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03" t="s">
        <v>350</v>
      </c>
      <c r="D14" s="303" t="s">
        <v>351</v>
      </c>
      <c r="E14" s="17" t="s">
        <v>275</v>
      </c>
      <c r="F14" s="304">
        <v>5.5129999999999999</v>
      </c>
      <c r="G14" s="38"/>
      <c r="H14" s="44"/>
    </row>
    <row r="15" s="2" customFormat="1" ht="16.8" customHeight="1">
      <c r="A15" s="38"/>
      <c r="B15" s="44"/>
      <c r="C15" s="303" t="s">
        <v>355</v>
      </c>
      <c r="D15" s="303" t="s">
        <v>356</v>
      </c>
      <c r="E15" s="17" t="s">
        <v>275</v>
      </c>
      <c r="F15" s="304">
        <v>60.643000000000001</v>
      </c>
      <c r="G15" s="38"/>
      <c r="H15" s="44"/>
    </row>
    <row r="16" s="2" customFormat="1" ht="16.8" customHeight="1">
      <c r="A16" s="38"/>
      <c r="B16" s="44"/>
      <c r="C16" s="299" t="s">
        <v>223</v>
      </c>
      <c r="D16" s="300" t="s">
        <v>1</v>
      </c>
      <c r="E16" s="301" t="s">
        <v>1</v>
      </c>
      <c r="F16" s="302">
        <v>1</v>
      </c>
      <c r="G16" s="38"/>
      <c r="H16" s="44"/>
    </row>
    <row r="17" s="2" customFormat="1" ht="16.8" customHeight="1">
      <c r="A17" s="38"/>
      <c r="B17" s="44"/>
      <c r="C17" s="303" t="s">
        <v>223</v>
      </c>
      <c r="D17" s="303" t="s">
        <v>326</v>
      </c>
      <c r="E17" s="17" t="s">
        <v>1</v>
      </c>
      <c r="F17" s="304">
        <v>1</v>
      </c>
      <c r="G17" s="38"/>
      <c r="H17" s="44"/>
    </row>
    <row r="18" s="2" customFormat="1" ht="16.8" customHeight="1">
      <c r="A18" s="38"/>
      <c r="B18" s="44"/>
      <c r="C18" s="305" t="s">
        <v>1428</v>
      </c>
      <c r="D18" s="38"/>
      <c r="E18" s="38"/>
      <c r="F18" s="38"/>
      <c r="G18" s="38"/>
      <c r="H18" s="44"/>
    </row>
    <row r="19" s="2" customFormat="1" ht="16.8" customHeight="1">
      <c r="A19" s="38"/>
      <c r="B19" s="44"/>
      <c r="C19" s="303" t="s">
        <v>323</v>
      </c>
      <c r="D19" s="303" t="s">
        <v>324</v>
      </c>
      <c r="E19" s="17" t="s">
        <v>174</v>
      </c>
      <c r="F19" s="304">
        <v>1</v>
      </c>
      <c r="G19" s="38"/>
      <c r="H19" s="44"/>
    </row>
    <row r="20" s="2" customFormat="1" ht="16.8" customHeight="1">
      <c r="A20" s="38"/>
      <c r="B20" s="44"/>
      <c r="C20" s="303" t="s">
        <v>317</v>
      </c>
      <c r="D20" s="303" t="s">
        <v>318</v>
      </c>
      <c r="E20" s="17" t="s">
        <v>174</v>
      </c>
      <c r="F20" s="304">
        <v>2</v>
      </c>
      <c r="G20" s="38"/>
      <c r="H20" s="44"/>
    </row>
    <row r="21" s="2" customFormat="1" ht="16.8" customHeight="1">
      <c r="A21" s="38"/>
      <c r="B21" s="44"/>
      <c r="C21" s="299" t="s">
        <v>224</v>
      </c>
      <c r="D21" s="300" t="s">
        <v>1</v>
      </c>
      <c r="E21" s="301" t="s">
        <v>1</v>
      </c>
      <c r="F21" s="302">
        <v>1</v>
      </c>
      <c r="G21" s="38"/>
      <c r="H21" s="44"/>
    </row>
    <row r="22" s="2" customFormat="1" ht="16.8" customHeight="1">
      <c r="A22" s="38"/>
      <c r="B22" s="44"/>
      <c r="C22" s="303" t="s">
        <v>224</v>
      </c>
      <c r="D22" s="303" t="s">
        <v>330</v>
      </c>
      <c r="E22" s="17" t="s">
        <v>1</v>
      </c>
      <c r="F22" s="304">
        <v>1</v>
      </c>
      <c r="G22" s="38"/>
      <c r="H22" s="44"/>
    </row>
    <row r="23" s="2" customFormat="1" ht="16.8" customHeight="1">
      <c r="A23" s="38"/>
      <c r="B23" s="44"/>
      <c r="C23" s="305" t="s">
        <v>1428</v>
      </c>
      <c r="D23" s="38"/>
      <c r="E23" s="38"/>
      <c r="F23" s="38"/>
      <c r="G23" s="38"/>
      <c r="H23" s="44"/>
    </row>
    <row r="24" s="2" customFormat="1" ht="16.8" customHeight="1">
      <c r="A24" s="38"/>
      <c r="B24" s="44"/>
      <c r="C24" s="303" t="s">
        <v>327</v>
      </c>
      <c r="D24" s="303" t="s">
        <v>328</v>
      </c>
      <c r="E24" s="17" t="s">
        <v>174</v>
      </c>
      <c r="F24" s="304">
        <v>1</v>
      </c>
      <c r="G24" s="38"/>
      <c r="H24" s="44"/>
    </row>
    <row r="25" s="2" customFormat="1" ht="16.8" customHeight="1">
      <c r="A25" s="38"/>
      <c r="B25" s="44"/>
      <c r="C25" s="303" t="s">
        <v>317</v>
      </c>
      <c r="D25" s="303" t="s">
        <v>318</v>
      </c>
      <c r="E25" s="17" t="s">
        <v>174</v>
      </c>
      <c r="F25" s="304">
        <v>2</v>
      </c>
      <c r="G25" s="38"/>
      <c r="H25" s="44"/>
    </row>
    <row r="26" s="2" customFormat="1" ht="16.8" customHeight="1">
      <c r="A26" s="38"/>
      <c r="B26" s="44"/>
      <c r="C26" s="299" t="s">
        <v>225</v>
      </c>
      <c r="D26" s="300" t="s">
        <v>1</v>
      </c>
      <c r="E26" s="301" t="s">
        <v>1</v>
      </c>
      <c r="F26" s="302">
        <v>47.119999999999997</v>
      </c>
      <c r="G26" s="38"/>
      <c r="H26" s="44"/>
    </row>
    <row r="27" s="2" customFormat="1" ht="16.8" customHeight="1">
      <c r="A27" s="38"/>
      <c r="B27" s="44"/>
      <c r="C27" s="303" t="s">
        <v>225</v>
      </c>
      <c r="D27" s="303" t="s">
        <v>258</v>
      </c>
      <c r="E27" s="17" t="s">
        <v>1</v>
      </c>
      <c r="F27" s="304">
        <v>47.119999999999997</v>
      </c>
      <c r="G27" s="38"/>
      <c r="H27" s="44"/>
    </row>
    <row r="28" s="2" customFormat="1" ht="16.8" customHeight="1">
      <c r="A28" s="38"/>
      <c r="B28" s="44"/>
      <c r="C28" s="305" t="s">
        <v>1428</v>
      </c>
      <c r="D28" s="38"/>
      <c r="E28" s="38"/>
      <c r="F28" s="38"/>
      <c r="G28" s="38"/>
      <c r="H28" s="44"/>
    </row>
    <row r="29" s="2" customFormat="1" ht="16.8" customHeight="1">
      <c r="A29" s="38"/>
      <c r="B29" s="44"/>
      <c r="C29" s="303" t="s">
        <v>255</v>
      </c>
      <c r="D29" s="303" t="s">
        <v>256</v>
      </c>
      <c r="E29" s="17" t="s">
        <v>250</v>
      </c>
      <c r="F29" s="304">
        <v>47.119999999999997</v>
      </c>
      <c r="G29" s="38"/>
      <c r="H29" s="44"/>
    </row>
    <row r="30" s="2" customFormat="1" ht="16.8" customHeight="1">
      <c r="A30" s="38"/>
      <c r="B30" s="44"/>
      <c r="C30" s="303" t="s">
        <v>312</v>
      </c>
      <c r="D30" s="303" t="s">
        <v>313</v>
      </c>
      <c r="E30" s="17" t="s">
        <v>250</v>
      </c>
      <c r="F30" s="304">
        <v>382.17399999999998</v>
      </c>
      <c r="G30" s="38"/>
      <c r="H30" s="44"/>
    </row>
    <row r="31" s="2" customFormat="1" ht="16.8" customHeight="1">
      <c r="A31" s="38"/>
      <c r="B31" s="44"/>
      <c r="C31" s="303" t="s">
        <v>344</v>
      </c>
      <c r="D31" s="303" t="s">
        <v>345</v>
      </c>
      <c r="E31" s="17" t="s">
        <v>250</v>
      </c>
      <c r="F31" s="304">
        <v>47.119999999999997</v>
      </c>
      <c r="G31" s="38"/>
      <c r="H31" s="44"/>
    </row>
    <row r="32" s="2" customFormat="1" ht="16.8" customHeight="1">
      <c r="A32" s="38"/>
      <c r="B32" s="44"/>
      <c r="C32" s="303" t="s">
        <v>350</v>
      </c>
      <c r="D32" s="303" t="s">
        <v>351</v>
      </c>
      <c r="E32" s="17" t="s">
        <v>275</v>
      </c>
      <c r="F32" s="304">
        <v>5.5129999999999999</v>
      </c>
      <c r="G32" s="38"/>
      <c r="H32" s="44"/>
    </row>
    <row r="33" s="2" customFormat="1" ht="16.8" customHeight="1">
      <c r="A33" s="38"/>
      <c r="B33" s="44"/>
      <c r="C33" s="299" t="s">
        <v>227</v>
      </c>
      <c r="D33" s="300" t="s">
        <v>1</v>
      </c>
      <c r="E33" s="301" t="s">
        <v>1</v>
      </c>
      <c r="F33" s="302">
        <v>312.5</v>
      </c>
      <c r="G33" s="38"/>
      <c r="H33" s="44"/>
    </row>
    <row r="34" s="2" customFormat="1" ht="16.8" customHeight="1">
      <c r="A34" s="38"/>
      <c r="B34" s="44"/>
      <c r="C34" s="303" t="s">
        <v>227</v>
      </c>
      <c r="D34" s="303" t="s">
        <v>254</v>
      </c>
      <c r="E34" s="17" t="s">
        <v>1</v>
      </c>
      <c r="F34" s="304">
        <v>312.5</v>
      </c>
      <c r="G34" s="38"/>
      <c r="H34" s="44"/>
    </row>
    <row r="35" s="2" customFormat="1" ht="16.8" customHeight="1">
      <c r="A35" s="38"/>
      <c r="B35" s="44"/>
      <c r="C35" s="305" t="s">
        <v>1428</v>
      </c>
      <c r="D35" s="38"/>
      <c r="E35" s="38"/>
      <c r="F35" s="38"/>
      <c r="G35" s="38"/>
      <c r="H35" s="44"/>
    </row>
    <row r="36" s="2" customFormat="1" ht="16.8" customHeight="1">
      <c r="A36" s="38"/>
      <c r="B36" s="44"/>
      <c r="C36" s="303" t="s">
        <v>248</v>
      </c>
      <c r="D36" s="303" t="s">
        <v>249</v>
      </c>
      <c r="E36" s="17" t="s">
        <v>250</v>
      </c>
      <c r="F36" s="304">
        <v>312.5</v>
      </c>
      <c r="G36" s="38"/>
      <c r="H36" s="44"/>
    </row>
    <row r="37" s="2" customFormat="1">
      <c r="A37" s="38"/>
      <c r="B37" s="44"/>
      <c r="C37" s="303" t="s">
        <v>265</v>
      </c>
      <c r="D37" s="303" t="s">
        <v>266</v>
      </c>
      <c r="E37" s="17" t="s">
        <v>261</v>
      </c>
      <c r="F37" s="304">
        <v>39.564</v>
      </c>
      <c r="G37" s="38"/>
      <c r="H37" s="44"/>
    </row>
    <row r="38" s="2" customFormat="1" ht="16.8" customHeight="1">
      <c r="A38" s="38"/>
      <c r="B38" s="44"/>
      <c r="C38" s="299" t="s">
        <v>229</v>
      </c>
      <c r="D38" s="300" t="s">
        <v>1</v>
      </c>
      <c r="E38" s="301" t="s">
        <v>1</v>
      </c>
      <c r="F38" s="302">
        <v>5.0899999999999999</v>
      </c>
      <c r="G38" s="38"/>
      <c r="H38" s="44"/>
    </row>
    <row r="39" s="2" customFormat="1" ht="16.8" customHeight="1">
      <c r="A39" s="38"/>
      <c r="B39" s="44"/>
      <c r="C39" s="303" t="s">
        <v>229</v>
      </c>
      <c r="D39" s="303" t="s">
        <v>301</v>
      </c>
      <c r="E39" s="17" t="s">
        <v>1</v>
      </c>
      <c r="F39" s="304">
        <v>5.0899999999999999</v>
      </c>
      <c r="G39" s="38"/>
      <c r="H39" s="44"/>
    </row>
    <row r="40" s="2" customFormat="1" ht="16.8" customHeight="1">
      <c r="A40" s="38"/>
      <c r="B40" s="44"/>
      <c r="C40" s="305" t="s">
        <v>1428</v>
      </c>
      <c r="D40" s="38"/>
      <c r="E40" s="38"/>
      <c r="F40" s="38"/>
      <c r="G40" s="38"/>
      <c r="H40" s="44"/>
    </row>
    <row r="41" s="2" customFormat="1" ht="16.8" customHeight="1">
      <c r="A41" s="38"/>
      <c r="B41" s="44"/>
      <c r="C41" s="303" t="s">
        <v>298</v>
      </c>
      <c r="D41" s="303" t="s">
        <v>299</v>
      </c>
      <c r="E41" s="17" t="s">
        <v>261</v>
      </c>
      <c r="F41" s="304">
        <v>5.0899999999999999</v>
      </c>
      <c r="G41" s="38"/>
      <c r="H41" s="44"/>
    </row>
    <row r="42" s="2" customFormat="1" ht="16.8" customHeight="1">
      <c r="A42" s="38"/>
      <c r="B42" s="44"/>
      <c r="C42" s="303" t="s">
        <v>303</v>
      </c>
      <c r="D42" s="303" t="s">
        <v>304</v>
      </c>
      <c r="E42" s="17" t="s">
        <v>275</v>
      </c>
      <c r="F42" s="304">
        <v>9.1620000000000008</v>
      </c>
      <c r="G42" s="38"/>
      <c r="H42" s="44"/>
    </row>
    <row r="43" s="2" customFormat="1" ht="16.8" customHeight="1">
      <c r="A43" s="38"/>
      <c r="B43" s="44"/>
      <c r="C43" s="299" t="s">
        <v>1429</v>
      </c>
      <c r="D43" s="300" t="s">
        <v>1</v>
      </c>
      <c r="E43" s="301" t="s">
        <v>1</v>
      </c>
      <c r="F43" s="302">
        <v>3778.9400000000001</v>
      </c>
      <c r="G43" s="38"/>
      <c r="H43" s="44"/>
    </row>
    <row r="44" s="2" customFormat="1" ht="16.8" customHeight="1">
      <c r="A44" s="38"/>
      <c r="B44" s="44"/>
      <c r="C44" s="299" t="s">
        <v>231</v>
      </c>
      <c r="D44" s="300" t="s">
        <v>1</v>
      </c>
      <c r="E44" s="301" t="s">
        <v>1</v>
      </c>
      <c r="F44" s="302">
        <v>39.564</v>
      </c>
      <c r="G44" s="38"/>
      <c r="H44" s="44"/>
    </row>
    <row r="45" s="2" customFormat="1" ht="16.8" customHeight="1">
      <c r="A45" s="38"/>
      <c r="B45" s="44"/>
      <c r="C45" s="303" t="s">
        <v>231</v>
      </c>
      <c r="D45" s="303" t="s">
        <v>268</v>
      </c>
      <c r="E45" s="17" t="s">
        <v>1</v>
      </c>
      <c r="F45" s="304">
        <v>39.564</v>
      </c>
      <c r="G45" s="38"/>
      <c r="H45" s="44"/>
    </row>
    <row r="46" s="2" customFormat="1" ht="16.8" customHeight="1">
      <c r="A46" s="38"/>
      <c r="B46" s="44"/>
      <c r="C46" s="305" t="s">
        <v>1428</v>
      </c>
      <c r="D46" s="38"/>
      <c r="E46" s="38"/>
      <c r="F46" s="38"/>
      <c r="G46" s="38"/>
      <c r="H46" s="44"/>
    </row>
    <row r="47" s="2" customFormat="1">
      <c r="A47" s="38"/>
      <c r="B47" s="44"/>
      <c r="C47" s="303" t="s">
        <v>265</v>
      </c>
      <c r="D47" s="303" t="s">
        <v>266</v>
      </c>
      <c r="E47" s="17" t="s">
        <v>261</v>
      </c>
      <c r="F47" s="304">
        <v>39.564</v>
      </c>
      <c r="G47" s="38"/>
      <c r="H47" s="44"/>
    </row>
    <row r="48" s="2" customFormat="1">
      <c r="A48" s="38"/>
      <c r="B48" s="44"/>
      <c r="C48" s="303" t="s">
        <v>269</v>
      </c>
      <c r="D48" s="303" t="s">
        <v>270</v>
      </c>
      <c r="E48" s="17" t="s">
        <v>261</v>
      </c>
      <c r="F48" s="304">
        <v>79.128</v>
      </c>
      <c r="G48" s="38"/>
      <c r="H48" s="44"/>
    </row>
    <row r="49" s="2" customFormat="1" ht="16.8" customHeight="1">
      <c r="A49" s="38"/>
      <c r="B49" s="44"/>
      <c r="C49" s="303" t="s">
        <v>273</v>
      </c>
      <c r="D49" s="303" t="s">
        <v>274</v>
      </c>
      <c r="E49" s="17" t="s">
        <v>275</v>
      </c>
      <c r="F49" s="304">
        <v>79.128</v>
      </c>
      <c r="G49" s="38"/>
      <c r="H49" s="44"/>
    </row>
    <row r="50" s="2" customFormat="1" ht="16.8" customHeight="1">
      <c r="A50" s="38"/>
      <c r="B50" s="44"/>
      <c r="C50" s="303" t="s">
        <v>278</v>
      </c>
      <c r="D50" s="303" t="s">
        <v>279</v>
      </c>
      <c r="E50" s="17" t="s">
        <v>261</v>
      </c>
      <c r="F50" s="304">
        <v>39.564</v>
      </c>
      <c r="G50" s="38"/>
      <c r="H50" s="44"/>
    </row>
    <row r="51" s="2" customFormat="1" ht="16.8" customHeight="1">
      <c r="A51" s="38"/>
      <c r="B51" s="44"/>
      <c r="C51" s="299" t="s">
        <v>234</v>
      </c>
      <c r="D51" s="300" t="s">
        <v>1</v>
      </c>
      <c r="E51" s="301" t="s">
        <v>1</v>
      </c>
      <c r="F51" s="302">
        <v>467.5</v>
      </c>
      <c r="G51" s="38"/>
      <c r="H51" s="44"/>
    </row>
    <row r="52" s="2" customFormat="1" ht="16.8" customHeight="1">
      <c r="A52" s="38"/>
      <c r="B52" s="44"/>
      <c r="C52" s="303" t="s">
        <v>234</v>
      </c>
      <c r="D52" s="303" t="s">
        <v>288</v>
      </c>
      <c r="E52" s="17" t="s">
        <v>1</v>
      </c>
      <c r="F52" s="304">
        <v>467.5</v>
      </c>
      <c r="G52" s="38"/>
      <c r="H52" s="44"/>
    </row>
    <row r="53" s="2" customFormat="1" ht="16.8" customHeight="1">
      <c r="A53" s="38"/>
      <c r="B53" s="44"/>
      <c r="C53" s="305" t="s">
        <v>1428</v>
      </c>
      <c r="D53" s="38"/>
      <c r="E53" s="38"/>
      <c r="F53" s="38"/>
      <c r="G53" s="38"/>
      <c r="H53" s="44"/>
    </row>
    <row r="54" s="2" customFormat="1" ht="16.8" customHeight="1">
      <c r="A54" s="38"/>
      <c r="B54" s="44"/>
      <c r="C54" s="303" t="s">
        <v>285</v>
      </c>
      <c r="D54" s="303" t="s">
        <v>286</v>
      </c>
      <c r="E54" s="17" t="s">
        <v>250</v>
      </c>
      <c r="F54" s="304">
        <v>467.5</v>
      </c>
      <c r="G54" s="38"/>
      <c r="H54" s="44"/>
    </row>
    <row r="55" s="2" customFormat="1" ht="16.8" customHeight="1">
      <c r="A55" s="38"/>
      <c r="B55" s="44"/>
      <c r="C55" s="303" t="s">
        <v>281</v>
      </c>
      <c r="D55" s="303" t="s">
        <v>282</v>
      </c>
      <c r="E55" s="17" t="s">
        <v>250</v>
      </c>
      <c r="F55" s="304">
        <v>467.5</v>
      </c>
      <c r="G55" s="38"/>
      <c r="H55" s="44"/>
    </row>
    <row r="56" s="2" customFormat="1" ht="16.8" customHeight="1">
      <c r="A56" s="38"/>
      <c r="B56" s="44"/>
      <c r="C56" s="299" t="s">
        <v>236</v>
      </c>
      <c r="D56" s="300" t="s">
        <v>1</v>
      </c>
      <c r="E56" s="301" t="s">
        <v>1</v>
      </c>
      <c r="F56" s="302">
        <v>8.3140000000000001</v>
      </c>
      <c r="G56" s="38"/>
      <c r="H56" s="44"/>
    </row>
    <row r="57" s="2" customFormat="1" ht="16.8" customHeight="1">
      <c r="A57" s="38"/>
      <c r="B57" s="44"/>
      <c r="C57" s="303" t="s">
        <v>236</v>
      </c>
      <c r="D57" s="303" t="s">
        <v>264</v>
      </c>
      <c r="E57" s="17" t="s">
        <v>1</v>
      </c>
      <c r="F57" s="304">
        <v>8.3140000000000001</v>
      </c>
      <c r="G57" s="38"/>
      <c r="H57" s="44"/>
    </row>
    <row r="58" s="2" customFormat="1" ht="16.8" customHeight="1">
      <c r="A58" s="38"/>
      <c r="B58" s="44"/>
      <c r="C58" s="305" t="s">
        <v>1428</v>
      </c>
      <c r="D58" s="38"/>
      <c r="E58" s="38"/>
      <c r="F58" s="38"/>
      <c r="G58" s="38"/>
      <c r="H58" s="44"/>
    </row>
    <row r="59" s="2" customFormat="1">
      <c r="A59" s="38"/>
      <c r="B59" s="44"/>
      <c r="C59" s="303" t="s">
        <v>259</v>
      </c>
      <c r="D59" s="303" t="s">
        <v>260</v>
      </c>
      <c r="E59" s="17" t="s">
        <v>261</v>
      </c>
      <c r="F59" s="304">
        <v>8.3140000000000001</v>
      </c>
      <c r="G59" s="38"/>
      <c r="H59" s="44"/>
    </row>
    <row r="60" s="2" customFormat="1">
      <c r="A60" s="38"/>
      <c r="B60" s="44"/>
      <c r="C60" s="303" t="s">
        <v>265</v>
      </c>
      <c r="D60" s="303" t="s">
        <v>266</v>
      </c>
      <c r="E60" s="17" t="s">
        <v>261</v>
      </c>
      <c r="F60" s="304">
        <v>39.564</v>
      </c>
      <c r="G60" s="38"/>
      <c r="H60" s="44"/>
    </row>
    <row r="61" s="2" customFormat="1" ht="16.8" customHeight="1">
      <c r="A61" s="38"/>
      <c r="B61" s="44"/>
      <c r="C61" s="299" t="s">
        <v>238</v>
      </c>
      <c r="D61" s="300" t="s">
        <v>1</v>
      </c>
      <c r="E61" s="301" t="s">
        <v>1</v>
      </c>
      <c r="F61" s="302">
        <v>2</v>
      </c>
      <c r="G61" s="38"/>
      <c r="H61" s="44"/>
    </row>
    <row r="62" s="2" customFormat="1" ht="16.8" customHeight="1">
      <c r="A62" s="38"/>
      <c r="B62" s="44"/>
      <c r="C62" s="303" t="s">
        <v>238</v>
      </c>
      <c r="D62" s="303" t="s">
        <v>86</v>
      </c>
      <c r="E62" s="17" t="s">
        <v>1</v>
      </c>
      <c r="F62" s="304">
        <v>2</v>
      </c>
      <c r="G62" s="38"/>
      <c r="H62" s="44"/>
    </row>
    <row r="63" s="2" customFormat="1" ht="16.8" customHeight="1">
      <c r="A63" s="38"/>
      <c r="B63" s="44"/>
      <c r="C63" s="305" t="s">
        <v>1428</v>
      </c>
      <c r="D63" s="38"/>
      <c r="E63" s="38"/>
      <c r="F63" s="38"/>
      <c r="G63" s="38"/>
      <c r="H63" s="44"/>
    </row>
    <row r="64" s="2" customFormat="1" ht="16.8" customHeight="1">
      <c r="A64" s="38"/>
      <c r="B64" s="44"/>
      <c r="C64" s="303" t="s">
        <v>337</v>
      </c>
      <c r="D64" s="303" t="s">
        <v>338</v>
      </c>
      <c r="E64" s="17" t="s">
        <v>174</v>
      </c>
      <c r="F64" s="304">
        <v>2</v>
      </c>
      <c r="G64" s="38"/>
      <c r="H64" s="44"/>
    </row>
    <row r="65" s="2" customFormat="1" ht="16.8" customHeight="1">
      <c r="A65" s="38"/>
      <c r="B65" s="44"/>
      <c r="C65" s="303" t="s">
        <v>340</v>
      </c>
      <c r="D65" s="303" t="s">
        <v>341</v>
      </c>
      <c r="E65" s="17" t="s">
        <v>174</v>
      </c>
      <c r="F65" s="304">
        <v>2</v>
      </c>
      <c r="G65" s="38"/>
      <c r="H65" s="44"/>
    </row>
    <row r="66" s="2" customFormat="1" ht="26.4" customHeight="1">
      <c r="A66" s="38"/>
      <c r="B66" s="44"/>
      <c r="C66" s="298" t="s">
        <v>90</v>
      </c>
      <c r="D66" s="298" t="s">
        <v>91</v>
      </c>
      <c r="E66" s="38"/>
      <c r="F66" s="38"/>
      <c r="G66" s="38"/>
      <c r="H66" s="44"/>
    </row>
    <row r="67" s="2" customFormat="1" ht="16.8" customHeight="1">
      <c r="A67" s="38"/>
      <c r="B67" s="44"/>
      <c r="C67" s="299" t="s">
        <v>369</v>
      </c>
      <c r="D67" s="300" t="s">
        <v>370</v>
      </c>
      <c r="E67" s="301" t="s">
        <v>1</v>
      </c>
      <c r="F67" s="302">
        <v>59.609999999999999</v>
      </c>
      <c r="G67" s="38"/>
      <c r="H67" s="44"/>
    </row>
    <row r="68" s="2" customFormat="1" ht="16.8" customHeight="1">
      <c r="A68" s="38"/>
      <c r="B68" s="44"/>
      <c r="C68" s="303" t="s">
        <v>1</v>
      </c>
      <c r="D68" s="303" t="s">
        <v>599</v>
      </c>
      <c r="E68" s="17" t="s">
        <v>1</v>
      </c>
      <c r="F68" s="304">
        <v>53.039999999999999</v>
      </c>
      <c r="G68" s="38"/>
      <c r="H68" s="44"/>
    </row>
    <row r="69" s="2" customFormat="1" ht="16.8" customHeight="1">
      <c r="A69" s="38"/>
      <c r="B69" s="44"/>
      <c r="C69" s="303" t="s">
        <v>1</v>
      </c>
      <c r="D69" s="303" t="s">
        <v>600</v>
      </c>
      <c r="E69" s="17" t="s">
        <v>1</v>
      </c>
      <c r="F69" s="304">
        <v>6.5700000000000003</v>
      </c>
      <c r="G69" s="38"/>
      <c r="H69" s="44"/>
    </row>
    <row r="70" s="2" customFormat="1" ht="16.8" customHeight="1">
      <c r="A70" s="38"/>
      <c r="B70" s="44"/>
      <c r="C70" s="303" t="s">
        <v>369</v>
      </c>
      <c r="D70" s="303" t="s">
        <v>322</v>
      </c>
      <c r="E70" s="17" t="s">
        <v>1</v>
      </c>
      <c r="F70" s="304">
        <v>59.609999999999999</v>
      </c>
      <c r="G70" s="38"/>
      <c r="H70" s="44"/>
    </row>
    <row r="71" s="2" customFormat="1" ht="16.8" customHeight="1">
      <c r="A71" s="38"/>
      <c r="B71" s="44"/>
      <c r="C71" s="305" t="s">
        <v>1428</v>
      </c>
      <c r="D71" s="38"/>
      <c r="E71" s="38"/>
      <c r="F71" s="38"/>
      <c r="G71" s="38"/>
      <c r="H71" s="44"/>
    </row>
    <row r="72" s="2" customFormat="1" ht="16.8" customHeight="1">
      <c r="A72" s="38"/>
      <c r="B72" s="44"/>
      <c r="C72" s="303" t="s">
        <v>596</v>
      </c>
      <c r="D72" s="303" t="s">
        <v>597</v>
      </c>
      <c r="E72" s="17" t="s">
        <v>250</v>
      </c>
      <c r="F72" s="304">
        <v>59.609999999999999</v>
      </c>
      <c r="G72" s="38"/>
      <c r="H72" s="44"/>
    </row>
    <row r="73" s="2" customFormat="1" ht="16.8" customHeight="1">
      <c r="A73" s="38"/>
      <c r="B73" s="44"/>
      <c r="C73" s="303" t="s">
        <v>602</v>
      </c>
      <c r="D73" s="303" t="s">
        <v>603</v>
      </c>
      <c r="E73" s="17" t="s">
        <v>250</v>
      </c>
      <c r="F73" s="304">
        <v>59.609999999999999</v>
      </c>
      <c r="G73" s="38"/>
      <c r="H73" s="44"/>
    </row>
    <row r="74" s="2" customFormat="1" ht="16.8" customHeight="1">
      <c r="A74" s="38"/>
      <c r="B74" s="44"/>
      <c r="C74" s="299" t="s">
        <v>372</v>
      </c>
      <c r="D74" s="300" t="s">
        <v>373</v>
      </c>
      <c r="E74" s="301" t="s">
        <v>1</v>
      </c>
      <c r="F74" s="302">
        <v>89.718000000000004</v>
      </c>
      <c r="G74" s="38"/>
      <c r="H74" s="44"/>
    </row>
    <row r="75" s="2" customFormat="1" ht="16.8" customHeight="1">
      <c r="A75" s="38"/>
      <c r="B75" s="44"/>
      <c r="C75" s="303" t="s">
        <v>1</v>
      </c>
      <c r="D75" s="303" t="s">
        <v>621</v>
      </c>
      <c r="E75" s="17" t="s">
        <v>1</v>
      </c>
      <c r="F75" s="304">
        <v>89.718000000000004</v>
      </c>
      <c r="G75" s="38"/>
      <c r="H75" s="44"/>
    </row>
    <row r="76" s="2" customFormat="1" ht="16.8" customHeight="1">
      <c r="A76" s="38"/>
      <c r="B76" s="44"/>
      <c r="C76" s="303" t="s">
        <v>372</v>
      </c>
      <c r="D76" s="303" t="s">
        <v>322</v>
      </c>
      <c r="E76" s="17" t="s">
        <v>1</v>
      </c>
      <c r="F76" s="304">
        <v>89.718000000000004</v>
      </c>
      <c r="G76" s="38"/>
      <c r="H76" s="44"/>
    </row>
    <row r="77" s="2" customFormat="1" ht="16.8" customHeight="1">
      <c r="A77" s="38"/>
      <c r="B77" s="44"/>
      <c r="C77" s="305" t="s">
        <v>1428</v>
      </c>
      <c r="D77" s="38"/>
      <c r="E77" s="38"/>
      <c r="F77" s="38"/>
      <c r="G77" s="38"/>
      <c r="H77" s="44"/>
    </row>
    <row r="78" s="2" customFormat="1" ht="16.8" customHeight="1">
      <c r="A78" s="38"/>
      <c r="B78" s="44"/>
      <c r="C78" s="303" t="s">
        <v>618</v>
      </c>
      <c r="D78" s="303" t="s">
        <v>619</v>
      </c>
      <c r="E78" s="17" t="s">
        <v>250</v>
      </c>
      <c r="F78" s="304">
        <v>89.718000000000004</v>
      </c>
      <c r="G78" s="38"/>
      <c r="H78" s="44"/>
    </row>
    <row r="79" s="2" customFormat="1" ht="16.8" customHeight="1">
      <c r="A79" s="38"/>
      <c r="B79" s="44"/>
      <c r="C79" s="303" t="s">
        <v>623</v>
      </c>
      <c r="D79" s="303" t="s">
        <v>624</v>
      </c>
      <c r="E79" s="17" t="s">
        <v>250</v>
      </c>
      <c r="F79" s="304">
        <v>89.718000000000004</v>
      </c>
      <c r="G79" s="38"/>
      <c r="H79" s="44"/>
    </row>
    <row r="80" s="2" customFormat="1" ht="16.8" customHeight="1">
      <c r="A80" s="38"/>
      <c r="B80" s="44"/>
      <c r="C80" s="299" t="s">
        <v>375</v>
      </c>
      <c r="D80" s="300" t="s">
        <v>376</v>
      </c>
      <c r="E80" s="301" t="s">
        <v>1</v>
      </c>
      <c r="F80" s="302">
        <v>3.2970000000000002</v>
      </c>
      <c r="G80" s="38"/>
      <c r="H80" s="44"/>
    </row>
    <row r="81" s="2" customFormat="1" ht="16.8" customHeight="1">
      <c r="A81" s="38"/>
      <c r="B81" s="44"/>
      <c r="C81" s="303" t="s">
        <v>1</v>
      </c>
      <c r="D81" s="303" t="s">
        <v>647</v>
      </c>
      <c r="E81" s="17" t="s">
        <v>1</v>
      </c>
      <c r="F81" s="304">
        <v>3.2970000000000002</v>
      </c>
      <c r="G81" s="38"/>
      <c r="H81" s="44"/>
    </row>
    <row r="82" s="2" customFormat="1" ht="16.8" customHeight="1">
      <c r="A82" s="38"/>
      <c r="B82" s="44"/>
      <c r="C82" s="303" t="s">
        <v>375</v>
      </c>
      <c r="D82" s="303" t="s">
        <v>322</v>
      </c>
      <c r="E82" s="17" t="s">
        <v>1</v>
      </c>
      <c r="F82" s="304">
        <v>3.2970000000000002</v>
      </c>
      <c r="G82" s="38"/>
      <c r="H82" s="44"/>
    </row>
    <row r="83" s="2" customFormat="1" ht="16.8" customHeight="1">
      <c r="A83" s="38"/>
      <c r="B83" s="44"/>
      <c r="C83" s="305" t="s">
        <v>1428</v>
      </c>
      <c r="D83" s="38"/>
      <c r="E83" s="38"/>
      <c r="F83" s="38"/>
      <c r="G83" s="38"/>
      <c r="H83" s="44"/>
    </row>
    <row r="84" s="2" customFormat="1" ht="16.8" customHeight="1">
      <c r="A84" s="38"/>
      <c r="B84" s="44"/>
      <c r="C84" s="303" t="s">
        <v>644</v>
      </c>
      <c r="D84" s="303" t="s">
        <v>645</v>
      </c>
      <c r="E84" s="17" t="s">
        <v>250</v>
      </c>
      <c r="F84" s="304">
        <v>3.2970000000000002</v>
      </c>
      <c r="G84" s="38"/>
      <c r="H84" s="44"/>
    </row>
    <row r="85" s="2" customFormat="1" ht="16.8" customHeight="1">
      <c r="A85" s="38"/>
      <c r="B85" s="44"/>
      <c r="C85" s="303" t="s">
        <v>649</v>
      </c>
      <c r="D85" s="303" t="s">
        <v>650</v>
      </c>
      <c r="E85" s="17" t="s">
        <v>250</v>
      </c>
      <c r="F85" s="304">
        <v>3.2970000000000002</v>
      </c>
      <c r="G85" s="38"/>
      <c r="H85" s="44"/>
    </row>
    <row r="86" s="2" customFormat="1" ht="16.8" customHeight="1">
      <c r="A86" s="38"/>
      <c r="B86" s="44"/>
      <c r="C86" s="299" t="s">
        <v>378</v>
      </c>
      <c r="D86" s="300" t="s">
        <v>379</v>
      </c>
      <c r="E86" s="301" t="s">
        <v>1</v>
      </c>
      <c r="F86" s="302">
        <v>136.82900000000001</v>
      </c>
      <c r="G86" s="38"/>
      <c r="H86" s="44"/>
    </row>
    <row r="87" s="2" customFormat="1" ht="16.8" customHeight="1">
      <c r="A87" s="38"/>
      <c r="B87" s="44"/>
      <c r="C87" s="303" t="s">
        <v>1</v>
      </c>
      <c r="D87" s="303" t="s">
        <v>699</v>
      </c>
      <c r="E87" s="17" t="s">
        <v>1</v>
      </c>
      <c r="F87" s="304">
        <v>0</v>
      </c>
      <c r="G87" s="38"/>
      <c r="H87" s="44"/>
    </row>
    <row r="88" s="2" customFormat="1" ht="16.8" customHeight="1">
      <c r="A88" s="38"/>
      <c r="B88" s="44"/>
      <c r="C88" s="303" t="s">
        <v>1</v>
      </c>
      <c r="D88" s="303" t="s">
        <v>700</v>
      </c>
      <c r="E88" s="17" t="s">
        <v>1</v>
      </c>
      <c r="F88" s="304">
        <v>74.605999999999995</v>
      </c>
      <c r="G88" s="38"/>
      <c r="H88" s="44"/>
    </row>
    <row r="89" s="2" customFormat="1" ht="16.8" customHeight="1">
      <c r="A89" s="38"/>
      <c r="B89" s="44"/>
      <c r="C89" s="303" t="s">
        <v>1</v>
      </c>
      <c r="D89" s="303" t="s">
        <v>701</v>
      </c>
      <c r="E89" s="17" t="s">
        <v>1</v>
      </c>
      <c r="F89" s="304">
        <v>62.222999999999999</v>
      </c>
      <c r="G89" s="38"/>
      <c r="H89" s="44"/>
    </row>
    <row r="90" s="2" customFormat="1" ht="16.8" customHeight="1">
      <c r="A90" s="38"/>
      <c r="B90" s="44"/>
      <c r="C90" s="303" t="s">
        <v>378</v>
      </c>
      <c r="D90" s="303" t="s">
        <v>322</v>
      </c>
      <c r="E90" s="17" t="s">
        <v>1</v>
      </c>
      <c r="F90" s="304">
        <v>136.82900000000001</v>
      </c>
      <c r="G90" s="38"/>
      <c r="H90" s="44"/>
    </row>
    <row r="91" s="2" customFormat="1" ht="16.8" customHeight="1">
      <c r="A91" s="38"/>
      <c r="B91" s="44"/>
      <c r="C91" s="305" t="s">
        <v>1428</v>
      </c>
      <c r="D91" s="38"/>
      <c r="E91" s="38"/>
      <c r="F91" s="38"/>
      <c r="G91" s="38"/>
      <c r="H91" s="44"/>
    </row>
    <row r="92" s="2" customFormat="1" ht="16.8" customHeight="1">
      <c r="A92" s="38"/>
      <c r="B92" s="44"/>
      <c r="C92" s="303" t="s">
        <v>696</v>
      </c>
      <c r="D92" s="303" t="s">
        <v>697</v>
      </c>
      <c r="E92" s="17" t="s">
        <v>250</v>
      </c>
      <c r="F92" s="304">
        <v>136.82900000000001</v>
      </c>
      <c r="G92" s="38"/>
      <c r="H92" s="44"/>
    </row>
    <row r="93" s="2" customFormat="1" ht="16.8" customHeight="1">
      <c r="A93" s="38"/>
      <c r="B93" s="44"/>
      <c r="C93" s="303" t="s">
        <v>709</v>
      </c>
      <c r="D93" s="303" t="s">
        <v>710</v>
      </c>
      <c r="E93" s="17" t="s">
        <v>250</v>
      </c>
      <c r="F93" s="304">
        <v>136.82900000000001</v>
      </c>
      <c r="G93" s="38"/>
      <c r="H93" s="44"/>
    </row>
    <row r="94" s="2" customFormat="1" ht="16.8" customHeight="1">
      <c r="A94" s="38"/>
      <c r="B94" s="44"/>
      <c r="C94" s="299" t="s">
        <v>381</v>
      </c>
      <c r="D94" s="300" t="s">
        <v>382</v>
      </c>
      <c r="E94" s="301" t="s">
        <v>1</v>
      </c>
      <c r="F94" s="302">
        <v>29.587</v>
      </c>
      <c r="G94" s="38"/>
      <c r="H94" s="44"/>
    </row>
    <row r="95" s="2" customFormat="1" ht="16.8" customHeight="1">
      <c r="A95" s="38"/>
      <c r="B95" s="44"/>
      <c r="C95" s="303" t="s">
        <v>1</v>
      </c>
      <c r="D95" s="303" t="s">
        <v>716</v>
      </c>
      <c r="E95" s="17" t="s">
        <v>1</v>
      </c>
      <c r="F95" s="304">
        <v>12.444000000000001</v>
      </c>
      <c r="G95" s="38"/>
      <c r="H95" s="44"/>
    </row>
    <row r="96" s="2" customFormat="1" ht="16.8" customHeight="1">
      <c r="A96" s="38"/>
      <c r="B96" s="44"/>
      <c r="C96" s="303" t="s">
        <v>1</v>
      </c>
      <c r="D96" s="303" t="s">
        <v>717</v>
      </c>
      <c r="E96" s="17" t="s">
        <v>1</v>
      </c>
      <c r="F96" s="304">
        <v>17.143000000000001</v>
      </c>
      <c r="G96" s="38"/>
      <c r="H96" s="44"/>
    </row>
    <row r="97" s="2" customFormat="1" ht="16.8" customHeight="1">
      <c r="A97" s="38"/>
      <c r="B97" s="44"/>
      <c r="C97" s="303" t="s">
        <v>381</v>
      </c>
      <c r="D97" s="303" t="s">
        <v>322</v>
      </c>
      <c r="E97" s="17" t="s">
        <v>1</v>
      </c>
      <c r="F97" s="304">
        <v>29.587</v>
      </c>
      <c r="G97" s="38"/>
      <c r="H97" s="44"/>
    </row>
    <row r="98" s="2" customFormat="1" ht="16.8" customHeight="1">
      <c r="A98" s="38"/>
      <c r="B98" s="44"/>
      <c r="C98" s="305" t="s">
        <v>1428</v>
      </c>
      <c r="D98" s="38"/>
      <c r="E98" s="38"/>
      <c r="F98" s="38"/>
      <c r="G98" s="38"/>
      <c r="H98" s="44"/>
    </row>
    <row r="99" s="2" customFormat="1">
      <c r="A99" s="38"/>
      <c r="B99" s="44"/>
      <c r="C99" s="303" t="s">
        <v>713</v>
      </c>
      <c r="D99" s="303" t="s">
        <v>714</v>
      </c>
      <c r="E99" s="17" t="s">
        <v>250</v>
      </c>
      <c r="F99" s="304">
        <v>29.587</v>
      </c>
      <c r="G99" s="38"/>
      <c r="H99" s="44"/>
    </row>
    <row r="100" s="2" customFormat="1">
      <c r="A100" s="38"/>
      <c r="B100" s="44"/>
      <c r="C100" s="303" t="s">
        <v>719</v>
      </c>
      <c r="D100" s="303" t="s">
        <v>720</v>
      </c>
      <c r="E100" s="17" t="s">
        <v>250</v>
      </c>
      <c r="F100" s="304">
        <v>29.587</v>
      </c>
      <c r="G100" s="38"/>
      <c r="H100" s="44"/>
    </row>
    <row r="101" s="2" customFormat="1" ht="16.8" customHeight="1">
      <c r="A101" s="38"/>
      <c r="B101" s="44"/>
      <c r="C101" s="299" t="s">
        <v>384</v>
      </c>
      <c r="D101" s="300" t="s">
        <v>385</v>
      </c>
      <c r="E101" s="301" t="s">
        <v>1</v>
      </c>
      <c r="F101" s="302">
        <v>225.476</v>
      </c>
      <c r="G101" s="38"/>
      <c r="H101" s="44"/>
    </row>
    <row r="102" s="2" customFormat="1" ht="16.8" customHeight="1">
      <c r="A102" s="38"/>
      <c r="B102" s="44"/>
      <c r="C102" s="303" t="s">
        <v>1</v>
      </c>
      <c r="D102" s="303" t="s">
        <v>726</v>
      </c>
      <c r="E102" s="17" t="s">
        <v>1</v>
      </c>
      <c r="F102" s="304">
        <v>225.476</v>
      </c>
      <c r="G102" s="38"/>
      <c r="H102" s="44"/>
    </row>
    <row r="103" s="2" customFormat="1" ht="16.8" customHeight="1">
      <c r="A103" s="38"/>
      <c r="B103" s="44"/>
      <c r="C103" s="303" t="s">
        <v>384</v>
      </c>
      <c r="D103" s="303" t="s">
        <v>322</v>
      </c>
      <c r="E103" s="17" t="s">
        <v>1</v>
      </c>
      <c r="F103" s="304">
        <v>225.476</v>
      </c>
      <c r="G103" s="38"/>
      <c r="H103" s="44"/>
    </row>
    <row r="104" s="2" customFormat="1" ht="16.8" customHeight="1">
      <c r="A104" s="38"/>
      <c r="B104" s="44"/>
      <c r="C104" s="305" t="s">
        <v>1428</v>
      </c>
      <c r="D104" s="38"/>
      <c r="E104" s="38"/>
      <c r="F104" s="38"/>
      <c r="G104" s="38"/>
      <c r="H104" s="44"/>
    </row>
    <row r="105" s="2" customFormat="1">
      <c r="A105" s="38"/>
      <c r="B105" s="44"/>
      <c r="C105" s="303" t="s">
        <v>723</v>
      </c>
      <c r="D105" s="303" t="s">
        <v>724</v>
      </c>
      <c r="E105" s="17" t="s">
        <v>250</v>
      </c>
      <c r="F105" s="304">
        <v>225.476</v>
      </c>
      <c r="G105" s="38"/>
      <c r="H105" s="44"/>
    </row>
    <row r="106" s="2" customFormat="1">
      <c r="A106" s="38"/>
      <c r="B106" s="44"/>
      <c r="C106" s="303" t="s">
        <v>728</v>
      </c>
      <c r="D106" s="303" t="s">
        <v>729</v>
      </c>
      <c r="E106" s="17" t="s">
        <v>250</v>
      </c>
      <c r="F106" s="304">
        <v>225.476</v>
      </c>
      <c r="G106" s="38"/>
      <c r="H106" s="44"/>
    </row>
    <row r="107" s="2" customFormat="1" ht="16.8" customHeight="1">
      <c r="A107" s="38"/>
      <c r="B107" s="44"/>
      <c r="C107" s="303" t="s">
        <v>732</v>
      </c>
      <c r="D107" s="303" t="s">
        <v>733</v>
      </c>
      <c r="E107" s="17" t="s">
        <v>250</v>
      </c>
      <c r="F107" s="304">
        <v>225.476</v>
      </c>
      <c r="G107" s="38"/>
      <c r="H107" s="44"/>
    </row>
    <row r="108" s="2" customFormat="1" ht="16.8" customHeight="1">
      <c r="A108" s="38"/>
      <c r="B108" s="44"/>
      <c r="C108" s="299" t="s">
        <v>387</v>
      </c>
      <c r="D108" s="300" t="s">
        <v>388</v>
      </c>
      <c r="E108" s="301" t="s">
        <v>1</v>
      </c>
      <c r="F108" s="302">
        <v>25.651</v>
      </c>
      <c r="G108" s="38"/>
      <c r="H108" s="44"/>
    </row>
    <row r="109" s="2" customFormat="1" ht="16.8" customHeight="1">
      <c r="A109" s="38"/>
      <c r="B109" s="44"/>
      <c r="C109" s="303" t="s">
        <v>1</v>
      </c>
      <c r="D109" s="303" t="s">
        <v>863</v>
      </c>
      <c r="E109" s="17" t="s">
        <v>1</v>
      </c>
      <c r="F109" s="304">
        <v>2.331</v>
      </c>
      <c r="G109" s="38"/>
      <c r="H109" s="44"/>
    </row>
    <row r="110" s="2" customFormat="1" ht="16.8" customHeight="1">
      <c r="A110" s="38"/>
      <c r="B110" s="44"/>
      <c r="C110" s="303" t="s">
        <v>1</v>
      </c>
      <c r="D110" s="303" t="s">
        <v>864</v>
      </c>
      <c r="E110" s="17" t="s">
        <v>1</v>
      </c>
      <c r="F110" s="304">
        <v>8.8000000000000007</v>
      </c>
      <c r="G110" s="38"/>
      <c r="H110" s="44"/>
    </row>
    <row r="111" s="2" customFormat="1" ht="16.8" customHeight="1">
      <c r="A111" s="38"/>
      <c r="B111" s="44"/>
      <c r="C111" s="303" t="s">
        <v>1</v>
      </c>
      <c r="D111" s="303" t="s">
        <v>865</v>
      </c>
      <c r="E111" s="17" t="s">
        <v>1</v>
      </c>
      <c r="F111" s="304">
        <v>14.52</v>
      </c>
      <c r="G111" s="38"/>
      <c r="H111" s="44"/>
    </row>
    <row r="112" s="2" customFormat="1" ht="16.8" customHeight="1">
      <c r="A112" s="38"/>
      <c r="B112" s="44"/>
      <c r="C112" s="303" t="s">
        <v>387</v>
      </c>
      <c r="D112" s="303" t="s">
        <v>322</v>
      </c>
      <c r="E112" s="17" t="s">
        <v>1</v>
      </c>
      <c r="F112" s="304">
        <v>25.651</v>
      </c>
      <c r="G112" s="38"/>
      <c r="H112" s="44"/>
    </row>
    <row r="113" s="2" customFormat="1" ht="16.8" customHeight="1">
      <c r="A113" s="38"/>
      <c r="B113" s="44"/>
      <c r="C113" s="305" t="s">
        <v>1428</v>
      </c>
      <c r="D113" s="38"/>
      <c r="E113" s="38"/>
      <c r="F113" s="38"/>
      <c r="G113" s="38"/>
      <c r="H113" s="44"/>
    </row>
    <row r="114" s="2" customFormat="1" ht="16.8" customHeight="1">
      <c r="A114" s="38"/>
      <c r="B114" s="44"/>
      <c r="C114" s="303" t="s">
        <v>860</v>
      </c>
      <c r="D114" s="303" t="s">
        <v>861</v>
      </c>
      <c r="E114" s="17" t="s">
        <v>250</v>
      </c>
      <c r="F114" s="304">
        <v>25.651</v>
      </c>
      <c r="G114" s="38"/>
      <c r="H114" s="44"/>
    </row>
    <row r="115" s="2" customFormat="1" ht="16.8" customHeight="1">
      <c r="A115" s="38"/>
      <c r="B115" s="44"/>
      <c r="C115" s="303" t="s">
        <v>867</v>
      </c>
      <c r="D115" s="303" t="s">
        <v>868</v>
      </c>
      <c r="E115" s="17" t="s">
        <v>250</v>
      </c>
      <c r="F115" s="304">
        <v>25.651</v>
      </c>
      <c r="G115" s="38"/>
      <c r="H115" s="44"/>
    </row>
    <row r="116" s="2" customFormat="1" ht="16.8" customHeight="1">
      <c r="A116" s="38"/>
      <c r="B116" s="44"/>
      <c r="C116" s="299" t="s">
        <v>391</v>
      </c>
      <c r="D116" s="300" t="s">
        <v>392</v>
      </c>
      <c r="E116" s="301" t="s">
        <v>1</v>
      </c>
      <c r="F116" s="302">
        <v>0.16600000000000001</v>
      </c>
      <c r="G116" s="38"/>
      <c r="H116" s="44"/>
    </row>
    <row r="117" s="2" customFormat="1" ht="16.8" customHeight="1">
      <c r="A117" s="38"/>
      <c r="B117" s="44"/>
      <c r="C117" s="303" t="s">
        <v>1</v>
      </c>
      <c r="D117" s="303" t="s">
        <v>687</v>
      </c>
      <c r="E117" s="17" t="s">
        <v>1</v>
      </c>
      <c r="F117" s="304">
        <v>0</v>
      </c>
      <c r="G117" s="38"/>
      <c r="H117" s="44"/>
    </row>
    <row r="118" s="2" customFormat="1" ht="16.8" customHeight="1">
      <c r="A118" s="38"/>
      <c r="B118" s="44"/>
      <c r="C118" s="303" t="s">
        <v>1</v>
      </c>
      <c r="D118" s="303" t="s">
        <v>688</v>
      </c>
      <c r="E118" s="17" t="s">
        <v>1</v>
      </c>
      <c r="F118" s="304">
        <v>0.16600000000000001</v>
      </c>
      <c r="G118" s="38"/>
      <c r="H118" s="44"/>
    </row>
    <row r="119" s="2" customFormat="1" ht="16.8" customHeight="1">
      <c r="A119" s="38"/>
      <c r="B119" s="44"/>
      <c r="C119" s="303" t="s">
        <v>391</v>
      </c>
      <c r="D119" s="303" t="s">
        <v>322</v>
      </c>
      <c r="E119" s="17" t="s">
        <v>1</v>
      </c>
      <c r="F119" s="304">
        <v>0.16600000000000001</v>
      </c>
      <c r="G119" s="38"/>
      <c r="H119" s="44"/>
    </row>
    <row r="120" s="2" customFormat="1" ht="16.8" customHeight="1">
      <c r="A120" s="38"/>
      <c r="B120" s="44"/>
      <c r="C120" s="305" t="s">
        <v>1428</v>
      </c>
      <c r="D120" s="38"/>
      <c r="E120" s="38"/>
      <c r="F120" s="38"/>
      <c r="G120" s="38"/>
      <c r="H120" s="44"/>
    </row>
    <row r="121" s="2" customFormat="1" ht="16.8" customHeight="1">
      <c r="A121" s="38"/>
      <c r="B121" s="44"/>
      <c r="C121" s="303" t="s">
        <v>684</v>
      </c>
      <c r="D121" s="303" t="s">
        <v>685</v>
      </c>
      <c r="E121" s="17" t="s">
        <v>261</v>
      </c>
      <c r="F121" s="304">
        <v>0.16600000000000001</v>
      </c>
      <c r="G121" s="38"/>
      <c r="H121" s="44"/>
    </row>
    <row r="122" s="2" customFormat="1" ht="16.8" customHeight="1">
      <c r="A122" s="38"/>
      <c r="B122" s="44"/>
      <c r="C122" s="303" t="s">
        <v>748</v>
      </c>
      <c r="D122" s="303" t="s">
        <v>749</v>
      </c>
      <c r="E122" s="17" t="s">
        <v>275</v>
      </c>
      <c r="F122" s="304">
        <v>10.012000000000001</v>
      </c>
      <c r="G122" s="38"/>
      <c r="H122" s="44"/>
    </row>
    <row r="123" s="2" customFormat="1" ht="16.8" customHeight="1">
      <c r="A123" s="38"/>
      <c r="B123" s="44"/>
      <c r="C123" s="299" t="s">
        <v>394</v>
      </c>
      <c r="D123" s="300" t="s">
        <v>395</v>
      </c>
      <c r="E123" s="301" t="s">
        <v>1</v>
      </c>
      <c r="F123" s="302">
        <v>49.374000000000002</v>
      </c>
      <c r="G123" s="38"/>
      <c r="H123" s="44"/>
    </row>
    <row r="124" s="2" customFormat="1" ht="16.8" customHeight="1">
      <c r="A124" s="38"/>
      <c r="B124" s="44"/>
      <c r="C124" s="303" t="s">
        <v>1</v>
      </c>
      <c r="D124" s="303" t="s">
        <v>615</v>
      </c>
      <c r="E124" s="17" t="s">
        <v>1</v>
      </c>
      <c r="F124" s="304">
        <v>0</v>
      </c>
      <c r="G124" s="38"/>
      <c r="H124" s="44"/>
    </row>
    <row r="125" s="2" customFormat="1" ht="16.8" customHeight="1">
      <c r="A125" s="38"/>
      <c r="B125" s="44"/>
      <c r="C125" s="303" t="s">
        <v>1</v>
      </c>
      <c r="D125" s="303" t="s">
        <v>616</v>
      </c>
      <c r="E125" s="17" t="s">
        <v>1</v>
      </c>
      <c r="F125" s="304">
        <v>49.374000000000002</v>
      </c>
      <c r="G125" s="38"/>
      <c r="H125" s="44"/>
    </row>
    <row r="126" s="2" customFormat="1" ht="16.8" customHeight="1">
      <c r="A126" s="38"/>
      <c r="B126" s="44"/>
      <c r="C126" s="303" t="s">
        <v>394</v>
      </c>
      <c r="D126" s="303" t="s">
        <v>322</v>
      </c>
      <c r="E126" s="17" t="s">
        <v>1</v>
      </c>
      <c r="F126" s="304">
        <v>49.374000000000002</v>
      </c>
      <c r="G126" s="38"/>
      <c r="H126" s="44"/>
    </row>
    <row r="127" s="2" customFormat="1" ht="16.8" customHeight="1">
      <c r="A127" s="38"/>
      <c r="B127" s="44"/>
      <c r="C127" s="305" t="s">
        <v>1428</v>
      </c>
      <c r="D127" s="38"/>
      <c r="E127" s="38"/>
      <c r="F127" s="38"/>
      <c r="G127" s="38"/>
      <c r="H127" s="44"/>
    </row>
    <row r="128" s="2" customFormat="1" ht="16.8" customHeight="1">
      <c r="A128" s="38"/>
      <c r="B128" s="44"/>
      <c r="C128" s="303" t="s">
        <v>612</v>
      </c>
      <c r="D128" s="303" t="s">
        <v>613</v>
      </c>
      <c r="E128" s="17" t="s">
        <v>261</v>
      </c>
      <c r="F128" s="304">
        <v>49.374000000000002</v>
      </c>
      <c r="G128" s="38"/>
      <c r="H128" s="44"/>
    </row>
    <row r="129" s="2" customFormat="1" ht="16.8" customHeight="1">
      <c r="A129" s="38"/>
      <c r="B129" s="44"/>
      <c r="C129" s="303" t="s">
        <v>517</v>
      </c>
      <c r="D129" s="303" t="s">
        <v>518</v>
      </c>
      <c r="E129" s="17" t="s">
        <v>261</v>
      </c>
      <c r="F129" s="304">
        <v>309.07299999999998</v>
      </c>
      <c r="G129" s="38"/>
      <c r="H129" s="44"/>
    </row>
    <row r="130" s="2" customFormat="1" ht="16.8" customHeight="1">
      <c r="A130" s="38"/>
      <c r="B130" s="44"/>
      <c r="C130" s="303" t="s">
        <v>627</v>
      </c>
      <c r="D130" s="303" t="s">
        <v>628</v>
      </c>
      <c r="E130" s="17" t="s">
        <v>275</v>
      </c>
      <c r="F130" s="304">
        <v>8.8870000000000005</v>
      </c>
      <c r="G130" s="38"/>
      <c r="H130" s="44"/>
    </row>
    <row r="131" s="2" customFormat="1" ht="16.8" customHeight="1">
      <c r="A131" s="38"/>
      <c r="B131" s="44"/>
      <c r="C131" s="299" t="s">
        <v>397</v>
      </c>
      <c r="D131" s="300" t="s">
        <v>398</v>
      </c>
      <c r="E131" s="301" t="s">
        <v>1</v>
      </c>
      <c r="F131" s="302">
        <v>5.7960000000000003</v>
      </c>
      <c r="G131" s="38"/>
      <c r="H131" s="44"/>
    </row>
    <row r="132" s="2" customFormat="1" ht="16.8" customHeight="1">
      <c r="A132" s="38"/>
      <c r="B132" s="44"/>
      <c r="C132" s="303" t="s">
        <v>1</v>
      </c>
      <c r="D132" s="303" t="s">
        <v>784</v>
      </c>
      <c r="E132" s="17" t="s">
        <v>1</v>
      </c>
      <c r="F132" s="304">
        <v>0</v>
      </c>
      <c r="G132" s="38"/>
      <c r="H132" s="44"/>
    </row>
    <row r="133" s="2" customFormat="1" ht="16.8" customHeight="1">
      <c r="A133" s="38"/>
      <c r="B133" s="44"/>
      <c r="C133" s="303" t="s">
        <v>1</v>
      </c>
      <c r="D133" s="303" t="s">
        <v>785</v>
      </c>
      <c r="E133" s="17" t="s">
        <v>1</v>
      </c>
      <c r="F133" s="304">
        <v>5.7960000000000003</v>
      </c>
      <c r="G133" s="38"/>
      <c r="H133" s="44"/>
    </row>
    <row r="134" s="2" customFormat="1" ht="16.8" customHeight="1">
      <c r="A134" s="38"/>
      <c r="B134" s="44"/>
      <c r="C134" s="303" t="s">
        <v>397</v>
      </c>
      <c r="D134" s="303" t="s">
        <v>322</v>
      </c>
      <c r="E134" s="17" t="s">
        <v>1</v>
      </c>
      <c r="F134" s="304">
        <v>5.7960000000000003</v>
      </c>
      <c r="G134" s="38"/>
      <c r="H134" s="44"/>
    </row>
    <row r="135" s="2" customFormat="1" ht="16.8" customHeight="1">
      <c r="A135" s="38"/>
      <c r="B135" s="44"/>
      <c r="C135" s="305" t="s">
        <v>1428</v>
      </c>
      <c r="D135" s="38"/>
      <c r="E135" s="38"/>
      <c r="F135" s="38"/>
      <c r="G135" s="38"/>
      <c r="H135" s="44"/>
    </row>
    <row r="136" s="2" customFormat="1" ht="16.8" customHeight="1">
      <c r="A136" s="38"/>
      <c r="B136" s="44"/>
      <c r="C136" s="303" t="s">
        <v>781</v>
      </c>
      <c r="D136" s="303" t="s">
        <v>782</v>
      </c>
      <c r="E136" s="17" t="s">
        <v>261</v>
      </c>
      <c r="F136" s="304">
        <v>5.7960000000000003</v>
      </c>
      <c r="G136" s="38"/>
      <c r="H136" s="44"/>
    </row>
    <row r="137" s="2" customFormat="1">
      <c r="A137" s="38"/>
      <c r="B137" s="44"/>
      <c r="C137" s="303" t="s">
        <v>1136</v>
      </c>
      <c r="D137" s="303" t="s">
        <v>1137</v>
      </c>
      <c r="E137" s="17" t="s">
        <v>261</v>
      </c>
      <c r="F137" s="304">
        <v>26.219999999999999</v>
      </c>
      <c r="G137" s="38"/>
      <c r="H137" s="44"/>
    </row>
    <row r="138" s="2" customFormat="1" ht="16.8" customHeight="1">
      <c r="A138" s="38"/>
      <c r="B138" s="44"/>
      <c r="C138" s="299" t="s">
        <v>671</v>
      </c>
      <c r="D138" s="300" t="s">
        <v>416</v>
      </c>
      <c r="E138" s="301" t="s">
        <v>1</v>
      </c>
      <c r="F138" s="302">
        <v>69.875</v>
      </c>
      <c r="G138" s="38"/>
      <c r="H138" s="44"/>
    </row>
    <row r="139" s="2" customFormat="1" ht="16.8" customHeight="1">
      <c r="A139" s="38"/>
      <c r="B139" s="44"/>
      <c r="C139" s="303" t="s">
        <v>1</v>
      </c>
      <c r="D139" s="303" t="s">
        <v>669</v>
      </c>
      <c r="E139" s="17" t="s">
        <v>1</v>
      </c>
      <c r="F139" s="304">
        <v>0</v>
      </c>
      <c r="G139" s="38"/>
      <c r="H139" s="44"/>
    </row>
    <row r="140" s="2" customFormat="1" ht="16.8" customHeight="1">
      <c r="A140" s="38"/>
      <c r="B140" s="44"/>
      <c r="C140" s="303" t="s">
        <v>1</v>
      </c>
      <c r="D140" s="303" t="s">
        <v>670</v>
      </c>
      <c r="E140" s="17" t="s">
        <v>1</v>
      </c>
      <c r="F140" s="304">
        <v>69.875</v>
      </c>
      <c r="G140" s="38"/>
      <c r="H140" s="44"/>
    </row>
    <row r="141" s="2" customFormat="1" ht="16.8" customHeight="1">
      <c r="A141" s="38"/>
      <c r="B141" s="44"/>
      <c r="C141" s="303" t="s">
        <v>671</v>
      </c>
      <c r="D141" s="303" t="s">
        <v>322</v>
      </c>
      <c r="E141" s="17" t="s">
        <v>1</v>
      </c>
      <c r="F141" s="304">
        <v>69.875</v>
      </c>
      <c r="G141" s="38"/>
      <c r="H141" s="44"/>
    </row>
    <row r="142" s="2" customFormat="1" ht="16.8" customHeight="1">
      <c r="A142" s="38"/>
      <c r="B142" s="44"/>
      <c r="C142" s="299" t="s">
        <v>400</v>
      </c>
      <c r="D142" s="300" t="s">
        <v>401</v>
      </c>
      <c r="E142" s="301" t="s">
        <v>1</v>
      </c>
      <c r="F142" s="302">
        <v>41.579999999999998</v>
      </c>
      <c r="G142" s="38"/>
      <c r="H142" s="44"/>
    </row>
    <row r="143" s="2" customFormat="1" ht="16.8" customHeight="1">
      <c r="A143" s="38"/>
      <c r="B143" s="44"/>
      <c r="C143" s="303" t="s">
        <v>1</v>
      </c>
      <c r="D143" s="303" t="s">
        <v>1101</v>
      </c>
      <c r="E143" s="17" t="s">
        <v>1</v>
      </c>
      <c r="F143" s="304">
        <v>0</v>
      </c>
      <c r="G143" s="38"/>
      <c r="H143" s="44"/>
    </row>
    <row r="144" s="2" customFormat="1" ht="16.8" customHeight="1">
      <c r="A144" s="38"/>
      <c r="B144" s="44"/>
      <c r="C144" s="303" t="s">
        <v>1</v>
      </c>
      <c r="D144" s="303" t="s">
        <v>1102</v>
      </c>
      <c r="E144" s="17" t="s">
        <v>1</v>
      </c>
      <c r="F144" s="304">
        <v>41.579999999999998</v>
      </c>
      <c r="G144" s="38"/>
      <c r="H144" s="44"/>
    </row>
    <row r="145" s="2" customFormat="1" ht="16.8" customHeight="1">
      <c r="A145" s="38"/>
      <c r="B145" s="44"/>
      <c r="C145" s="303" t="s">
        <v>400</v>
      </c>
      <c r="D145" s="303" t="s">
        <v>322</v>
      </c>
      <c r="E145" s="17" t="s">
        <v>1</v>
      </c>
      <c r="F145" s="304">
        <v>41.579999999999998</v>
      </c>
      <c r="G145" s="38"/>
      <c r="H145" s="44"/>
    </row>
    <row r="146" s="2" customFormat="1" ht="16.8" customHeight="1">
      <c r="A146" s="38"/>
      <c r="B146" s="44"/>
      <c r="C146" s="305" t="s">
        <v>1428</v>
      </c>
      <c r="D146" s="38"/>
      <c r="E146" s="38"/>
      <c r="F146" s="38"/>
      <c r="G146" s="38"/>
      <c r="H146" s="44"/>
    </row>
    <row r="147" s="2" customFormat="1">
      <c r="A147" s="38"/>
      <c r="B147" s="44"/>
      <c r="C147" s="303" t="s">
        <v>1098</v>
      </c>
      <c r="D147" s="303" t="s">
        <v>1099</v>
      </c>
      <c r="E147" s="17" t="s">
        <v>250</v>
      </c>
      <c r="F147" s="304">
        <v>41.579999999999998</v>
      </c>
      <c r="G147" s="38"/>
      <c r="H147" s="44"/>
    </row>
    <row r="148" s="2" customFormat="1" ht="16.8" customHeight="1">
      <c r="A148" s="38"/>
      <c r="B148" s="44"/>
      <c r="C148" s="303" t="s">
        <v>877</v>
      </c>
      <c r="D148" s="303" t="s">
        <v>878</v>
      </c>
      <c r="E148" s="17" t="s">
        <v>250</v>
      </c>
      <c r="F148" s="304">
        <v>83.159999999999997</v>
      </c>
      <c r="G148" s="38"/>
      <c r="H148" s="44"/>
    </row>
    <row r="149" s="2" customFormat="1" ht="16.8" customHeight="1">
      <c r="A149" s="38"/>
      <c r="B149" s="44"/>
      <c r="C149" s="299" t="s">
        <v>403</v>
      </c>
      <c r="D149" s="300" t="s">
        <v>404</v>
      </c>
      <c r="E149" s="301" t="s">
        <v>1</v>
      </c>
      <c r="F149" s="302">
        <v>52.5</v>
      </c>
      <c r="G149" s="38"/>
      <c r="H149" s="44"/>
    </row>
    <row r="150" s="2" customFormat="1" ht="16.8" customHeight="1">
      <c r="A150" s="38"/>
      <c r="B150" s="44"/>
      <c r="C150" s="303" t="s">
        <v>1</v>
      </c>
      <c r="D150" s="303" t="s">
        <v>554</v>
      </c>
      <c r="E150" s="17" t="s">
        <v>1</v>
      </c>
      <c r="F150" s="304">
        <v>33.299999999999997</v>
      </c>
      <c r="G150" s="38"/>
      <c r="H150" s="44"/>
    </row>
    <row r="151" s="2" customFormat="1" ht="16.8" customHeight="1">
      <c r="A151" s="38"/>
      <c r="B151" s="44"/>
      <c r="C151" s="303" t="s">
        <v>1</v>
      </c>
      <c r="D151" s="303" t="s">
        <v>555</v>
      </c>
      <c r="E151" s="17" t="s">
        <v>1</v>
      </c>
      <c r="F151" s="304">
        <v>19.199999999999999</v>
      </c>
      <c r="G151" s="38"/>
      <c r="H151" s="44"/>
    </row>
    <row r="152" s="2" customFormat="1" ht="16.8" customHeight="1">
      <c r="A152" s="38"/>
      <c r="B152" s="44"/>
      <c r="C152" s="303" t="s">
        <v>403</v>
      </c>
      <c r="D152" s="303" t="s">
        <v>322</v>
      </c>
      <c r="E152" s="17" t="s">
        <v>1</v>
      </c>
      <c r="F152" s="304">
        <v>52.5</v>
      </c>
      <c r="G152" s="38"/>
      <c r="H152" s="44"/>
    </row>
    <row r="153" s="2" customFormat="1" ht="16.8" customHeight="1">
      <c r="A153" s="38"/>
      <c r="B153" s="44"/>
      <c r="C153" s="305" t="s">
        <v>1428</v>
      </c>
      <c r="D153" s="38"/>
      <c r="E153" s="38"/>
      <c r="F153" s="38"/>
      <c r="G153" s="38"/>
      <c r="H153" s="44"/>
    </row>
    <row r="154" s="2" customFormat="1" ht="16.8" customHeight="1">
      <c r="A154" s="38"/>
      <c r="B154" s="44"/>
      <c r="C154" s="303" t="s">
        <v>551</v>
      </c>
      <c r="D154" s="303" t="s">
        <v>552</v>
      </c>
      <c r="E154" s="17" t="s">
        <v>333</v>
      </c>
      <c r="F154" s="304">
        <v>52.5</v>
      </c>
      <c r="G154" s="38"/>
      <c r="H154" s="44"/>
    </row>
    <row r="155" s="2" customFormat="1" ht="16.8" customHeight="1">
      <c r="A155" s="38"/>
      <c r="B155" s="44"/>
      <c r="C155" s="303" t="s">
        <v>278</v>
      </c>
      <c r="D155" s="303" t="s">
        <v>279</v>
      </c>
      <c r="E155" s="17" t="s">
        <v>261</v>
      </c>
      <c r="F155" s="304">
        <v>701.39700000000005</v>
      </c>
      <c r="G155" s="38"/>
      <c r="H155" s="44"/>
    </row>
    <row r="156" s="2" customFormat="1" ht="16.8" customHeight="1">
      <c r="A156" s="38"/>
      <c r="B156" s="44"/>
      <c r="C156" s="299" t="s">
        <v>406</v>
      </c>
      <c r="D156" s="300" t="s">
        <v>407</v>
      </c>
      <c r="E156" s="301" t="s">
        <v>1</v>
      </c>
      <c r="F156" s="302">
        <v>21.699999999999999</v>
      </c>
      <c r="G156" s="38"/>
      <c r="H156" s="44"/>
    </row>
    <row r="157" s="2" customFormat="1" ht="16.8" customHeight="1">
      <c r="A157" s="38"/>
      <c r="B157" s="44"/>
      <c r="C157" s="303" t="s">
        <v>1</v>
      </c>
      <c r="D157" s="303" t="s">
        <v>1057</v>
      </c>
      <c r="E157" s="17" t="s">
        <v>1</v>
      </c>
      <c r="F157" s="304">
        <v>0</v>
      </c>
      <c r="G157" s="38"/>
      <c r="H157" s="44"/>
    </row>
    <row r="158" s="2" customFormat="1" ht="16.8" customHeight="1">
      <c r="A158" s="38"/>
      <c r="B158" s="44"/>
      <c r="C158" s="303" t="s">
        <v>1</v>
      </c>
      <c r="D158" s="303" t="s">
        <v>1058</v>
      </c>
      <c r="E158" s="17" t="s">
        <v>1</v>
      </c>
      <c r="F158" s="304">
        <v>21.699999999999999</v>
      </c>
      <c r="G158" s="38"/>
      <c r="H158" s="44"/>
    </row>
    <row r="159" s="2" customFormat="1" ht="16.8" customHeight="1">
      <c r="A159" s="38"/>
      <c r="B159" s="44"/>
      <c r="C159" s="303" t="s">
        <v>406</v>
      </c>
      <c r="D159" s="303" t="s">
        <v>322</v>
      </c>
      <c r="E159" s="17" t="s">
        <v>1</v>
      </c>
      <c r="F159" s="304">
        <v>21.699999999999999</v>
      </c>
      <c r="G159" s="38"/>
      <c r="H159" s="44"/>
    </row>
    <row r="160" s="2" customFormat="1" ht="16.8" customHeight="1">
      <c r="A160" s="38"/>
      <c r="B160" s="44"/>
      <c r="C160" s="305" t="s">
        <v>1428</v>
      </c>
      <c r="D160" s="38"/>
      <c r="E160" s="38"/>
      <c r="F160" s="38"/>
      <c r="G160" s="38"/>
      <c r="H160" s="44"/>
    </row>
    <row r="161" s="2" customFormat="1" ht="16.8" customHeight="1">
      <c r="A161" s="38"/>
      <c r="B161" s="44"/>
      <c r="C161" s="303" t="s">
        <v>1054</v>
      </c>
      <c r="D161" s="303" t="s">
        <v>1055</v>
      </c>
      <c r="E161" s="17" t="s">
        <v>250</v>
      </c>
      <c r="F161" s="304">
        <v>21.699999999999999</v>
      </c>
      <c r="G161" s="38"/>
      <c r="H161" s="44"/>
    </row>
    <row r="162" s="2" customFormat="1" ht="16.8" customHeight="1">
      <c r="A162" s="38"/>
      <c r="B162" s="44"/>
      <c r="C162" s="303" t="s">
        <v>1085</v>
      </c>
      <c r="D162" s="303" t="s">
        <v>1086</v>
      </c>
      <c r="E162" s="17" t="s">
        <v>250</v>
      </c>
      <c r="F162" s="304">
        <v>213.584</v>
      </c>
      <c r="G162" s="38"/>
      <c r="H162" s="44"/>
    </row>
    <row r="163" s="2" customFormat="1">
      <c r="A163" s="38"/>
      <c r="B163" s="44"/>
      <c r="C163" s="303" t="s">
        <v>1065</v>
      </c>
      <c r="D163" s="303" t="s">
        <v>1066</v>
      </c>
      <c r="E163" s="17" t="s">
        <v>250</v>
      </c>
      <c r="F163" s="304">
        <v>76.364000000000004</v>
      </c>
      <c r="G163" s="38"/>
      <c r="H163" s="44"/>
    </row>
    <row r="164" s="2" customFormat="1" ht="16.8" customHeight="1">
      <c r="A164" s="38"/>
      <c r="B164" s="44"/>
      <c r="C164" s="299" t="s">
        <v>409</v>
      </c>
      <c r="D164" s="300" t="s">
        <v>410</v>
      </c>
      <c r="E164" s="301" t="s">
        <v>1</v>
      </c>
      <c r="F164" s="302">
        <v>43.82</v>
      </c>
      <c r="G164" s="38"/>
      <c r="H164" s="44"/>
    </row>
    <row r="165" s="2" customFormat="1" ht="16.8" customHeight="1">
      <c r="A165" s="38"/>
      <c r="B165" s="44"/>
      <c r="C165" s="303" t="s">
        <v>1</v>
      </c>
      <c r="D165" s="303" t="s">
        <v>1057</v>
      </c>
      <c r="E165" s="17" t="s">
        <v>1</v>
      </c>
      <c r="F165" s="304">
        <v>0</v>
      </c>
      <c r="G165" s="38"/>
      <c r="H165" s="44"/>
    </row>
    <row r="166" s="2" customFormat="1" ht="16.8" customHeight="1">
      <c r="A166" s="38"/>
      <c r="B166" s="44"/>
      <c r="C166" s="303" t="s">
        <v>1</v>
      </c>
      <c r="D166" s="303" t="s">
        <v>1063</v>
      </c>
      <c r="E166" s="17" t="s">
        <v>1</v>
      </c>
      <c r="F166" s="304">
        <v>43.82</v>
      </c>
      <c r="G166" s="38"/>
      <c r="H166" s="44"/>
    </row>
    <row r="167" s="2" customFormat="1" ht="16.8" customHeight="1">
      <c r="A167" s="38"/>
      <c r="B167" s="44"/>
      <c r="C167" s="303" t="s">
        <v>409</v>
      </c>
      <c r="D167" s="303" t="s">
        <v>322</v>
      </c>
      <c r="E167" s="17" t="s">
        <v>1</v>
      </c>
      <c r="F167" s="304">
        <v>43.82</v>
      </c>
      <c r="G167" s="38"/>
      <c r="H167" s="44"/>
    </row>
    <row r="168" s="2" customFormat="1" ht="16.8" customHeight="1">
      <c r="A168" s="38"/>
      <c r="B168" s="44"/>
      <c r="C168" s="305" t="s">
        <v>1428</v>
      </c>
      <c r="D168" s="38"/>
      <c r="E168" s="38"/>
      <c r="F168" s="38"/>
      <c r="G168" s="38"/>
      <c r="H168" s="44"/>
    </row>
    <row r="169" s="2" customFormat="1" ht="16.8" customHeight="1">
      <c r="A169" s="38"/>
      <c r="B169" s="44"/>
      <c r="C169" s="303" t="s">
        <v>1060</v>
      </c>
      <c r="D169" s="303" t="s">
        <v>1061</v>
      </c>
      <c r="E169" s="17" t="s">
        <v>250</v>
      </c>
      <c r="F169" s="304">
        <v>43.82</v>
      </c>
      <c r="G169" s="38"/>
      <c r="H169" s="44"/>
    </row>
    <row r="170" s="2" customFormat="1" ht="16.8" customHeight="1">
      <c r="A170" s="38"/>
      <c r="B170" s="44"/>
      <c r="C170" s="303" t="s">
        <v>1085</v>
      </c>
      <c r="D170" s="303" t="s">
        <v>1086</v>
      </c>
      <c r="E170" s="17" t="s">
        <v>250</v>
      </c>
      <c r="F170" s="304">
        <v>213.584</v>
      </c>
      <c r="G170" s="38"/>
      <c r="H170" s="44"/>
    </row>
    <row r="171" s="2" customFormat="1">
      <c r="A171" s="38"/>
      <c r="B171" s="44"/>
      <c r="C171" s="303" t="s">
        <v>1065</v>
      </c>
      <c r="D171" s="303" t="s">
        <v>1066</v>
      </c>
      <c r="E171" s="17" t="s">
        <v>250</v>
      </c>
      <c r="F171" s="304">
        <v>76.364000000000004</v>
      </c>
      <c r="G171" s="38"/>
      <c r="H171" s="44"/>
    </row>
    <row r="172" s="2" customFormat="1" ht="16.8" customHeight="1">
      <c r="A172" s="38"/>
      <c r="B172" s="44"/>
      <c r="C172" s="299" t="s">
        <v>412</v>
      </c>
      <c r="D172" s="300" t="s">
        <v>413</v>
      </c>
      <c r="E172" s="301" t="s">
        <v>1</v>
      </c>
      <c r="F172" s="302">
        <v>172.31200000000001</v>
      </c>
      <c r="G172" s="38"/>
      <c r="H172" s="44"/>
    </row>
    <row r="173" s="2" customFormat="1" ht="16.8" customHeight="1">
      <c r="A173" s="38"/>
      <c r="B173" s="44"/>
      <c r="C173" s="303" t="s">
        <v>1</v>
      </c>
      <c r="D173" s="303" t="s">
        <v>1074</v>
      </c>
      <c r="E173" s="17" t="s">
        <v>1</v>
      </c>
      <c r="F173" s="304">
        <v>0</v>
      </c>
      <c r="G173" s="38"/>
      <c r="H173" s="44"/>
    </row>
    <row r="174" s="2" customFormat="1" ht="16.8" customHeight="1">
      <c r="A174" s="38"/>
      <c r="B174" s="44"/>
      <c r="C174" s="303" t="s">
        <v>1</v>
      </c>
      <c r="D174" s="303" t="s">
        <v>1075</v>
      </c>
      <c r="E174" s="17" t="s">
        <v>1</v>
      </c>
      <c r="F174" s="304">
        <v>77.480000000000004</v>
      </c>
      <c r="G174" s="38"/>
      <c r="H174" s="44"/>
    </row>
    <row r="175" s="2" customFormat="1" ht="16.8" customHeight="1">
      <c r="A175" s="38"/>
      <c r="B175" s="44"/>
      <c r="C175" s="303" t="s">
        <v>1</v>
      </c>
      <c r="D175" s="303" t="s">
        <v>1076</v>
      </c>
      <c r="E175" s="17" t="s">
        <v>1</v>
      </c>
      <c r="F175" s="304">
        <v>22.422000000000001</v>
      </c>
      <c r="G175" s="38"/>
      <c r="H175" s="44"/>
    </row>
    <row r="176" s="2" customFormat="1" ht="16.8" customHeight="1">
      <c r="A176" s="38"/>
      <c r="B176" s="44"/>
      <c r="C176" s="303" t="s">
        <v>1</v>
      </c>
      <c r="D176" s="303" t="s">
        <v>1077</v>
      </c>
      <c r="E176" s="17" t="s">
        <v>1</v>
      </c>
      <c r="F176" s="304">
        <v>72.409999999999997</v>
      </c>
      <c r="G176" s="38"/>
      <c r="H176" s="44"/>
    </row>
    <row r="177" s="2" customFormat="1" ht="16.8" customHeight="1">
      <c r="A177" s="38"/>
      <c r="B177" s="44"/>
      <c r="C177" s="303" t="s">
        <v>412</v>
      </c>
      <c r="D177" s="303" t="s">
        <v>322</v>
      </c>
      <c r="E177" s="17" t="s">
        <v>1</v>
      </c>
      <c r="F177" s="304">
        <v>172.31200000000001</v>
      </c>
      <c r="G177" s="38"/>
      <c r="H177" s="44"/>
    </row>
    <row r="178" s="2" customFormat="1" ht="16.8" customHeight="1">
      <c r="A178" s="38"/>
      <c r="B178" s="44"/>
      <c r="C178" s="305" t="s">
        <v>1428</v>
      </c>
      <c r="D178" s="38"/>
      <c r="E178" s="38"/>
      <c r="F178" s="38"/>
      <c r="G178" s="38"/>
      <c r="H178" s="44"/>
    </row>
    <row r="179" s="2" customFormat="1" ht="16.8" customHeight="1">
      <c r="A179" s="38"/>
      <c r="B179" s="44"/>
      <c r="C179" s="303" t="s">
        <v>1071</v>
      </c>
      <c r="D179" s="303" t="s">
        <v>1072</v>
      </c>
      <c r="E179" s="17" t="s">
        <v>250</v>
      </c>
      <c r="F179" s="304">
        <v>172.31200000000001</v>
      </c>
      <c r="G179" s="38"/>
      <c r="H179" s="44"/>
    </row>
    <row r="180" s="2" customFormat="1" ht="16.8" customHeight="1">
      <c r="A180" s="38"/>
      <c r="B180" s="44"/>
      <c r="C180" s="303" t="s">
        <v>1085</v>
      </c>
      <c r="D180" s="303" t="s">
        <v>1086</v>
      </c>
      <c r="E180" s="17" t="s">
        <v>250</v>
      </c>
      <c r="F180" s="304">
        <v>213.584</v>
      </c>
      <c r="G180" s="38"/>
      <c r="H180" s="44"/>
    </row>
    <row r="181" s="2" customFormat="1" ht="16.8" customHeight="1">
      <c r="A181" s="38"/>
      <c r="B181" s="44"/>
      <c r="C181" s="299" t="s">
        <v>415</v>
      </c>
      <c r="D181" s="300" t="s">
        <v>416</v>
      </c>
      <c r="E181" s="301" t="s">
        <v>1</v>
      </c>
      <c r="F181" s="302">
        <v>69.875</v>
      </c>
      <c r="G181" s="38"/>
      <c r="H181" s="44"/>
    </row>
    <row r="182" s="2" customFormat="1" ht="16.8" customHeight="1">
      <c r="A182" s="38"/>
      <c r="B182" s="44"/>
      <c r="C182" s="305" t="s">
        <v>1428</v>
      </c>
      <c r="D182" s="38"/>
      <c r="E182" s="38"/>
      <c r="F182" s="38"/>
      <c r="G182" s="38"/>
      <c r="H182" s="44"/>
    </row>
    <row r="183" s="2" customFormat="1" ht="16.8" customHeight="1">
      <c r="A183" s="38"/>
      <c r="B183" s="44"/>
      <c r="C183" s="303" t="s">
        <v>666</v>
      </c>
      <c r="D183" s="303" t="s">
        <v>667</v>
      </c>
      <c r="E183" s="17" t="s">
        <v>261</v>
      </c>
      <c r="F183" s="304">
        <v>69.875</v>
      </c>
      <c r="G183" s="38"/>
      <c r="H183" s="44"/>
    </row>
    <row r="184" s="2" customFormat="1" ht="16.8" customHeight="1">
      <c r="A184" s="38"/>
      <c r="B184" s="44"/>
      <c r="C184" s="303" t="s">
        <v>748</v>
      </c>
      <c r="D184" s="303" t="s">
        <v>749</v>
      </c>
      <c r="E184" s="17" t="s">
        <v>275</v>
      </c>
      <c r="F184" s="304">
        <v>10.012000000000001</v>
      </c>
      <c r="G184" s="38"/>
      <c r="H184" s="44"/>
    </row>
    <row r="185" s="2" customFormat="1" ht="16.8" customHeight="1">
      <c r="A185" s="38"/>
      <c r="B185" s="44"/>
      <c r="C185" s="299" t="s">
        <v>504</v>
      </c>
      <c r="D185" s="300" t="s">
        <v>1</v>
      </c>
      <c r="E185" s="301" t="s">
        <v>1</v>
      </c>
      <c r="F185" s="302">
        <v>361.80000000000001</v>
      </c>
      <c r="G185" s="38"/>
      <c r="H185" s="44"/>
    </row>
    <row r="186" s="2" customFormat="1" ht="16.8" customHeight="1">
      <c r="A186" s="38"/>
      <c r="B186" s="44"/>
      <c r="C186" s="303" t="s">
        <v>1</v>
      </c>
      <c r="D186" s="303" t="s">
        <v>503</v>
      </c>
      <c r="E186" s="17" t="s">
        <v>1</v>
      </c>
      <c r="F186" s="304">
        <v>0</v>
      </c>
      <c r="G186" s="38"/>
      <c r="H186" s="44"/>
    </row>
    <row r="187" s="2" customFormat="1" ht="16.8" customHeight="1">
      <c r="A187" s="38"/>
      <c r="B187" s="44"/>
      <c r="C187" s="303" t="s">
        <v>504</v>
      </c>
      <c r="D187" s="303" t="s">
        <v>505</v>
      </c>
      <c r="E187" s="17" t="s">
        <v>1</v>
      </c>
      <c r="F187" s="304">
        <v>361.80000000000001</v>
      </c>
      <c r="G187" s="38"/>
      <c r="H187" s="44"/>
    </row>
    <row r="188" s="2" customFormat="1" ht="16.8" customHeight="1">
      <c r="A188" s="38"/>
      <c r="B188" s="44"/>
      <c r="C188" s="299" t="s">
        <v>418</v>
      </c>
      <c r="D188" s="300" t="s">
        <v>1</v>
      </c>
      <c r="E188" s="301" t="s">
        <v>1</v>
      </c>
      <c r="F188" s="302">
        <v>308</v>
      </c>
      <c r="G188" s="38"/>
      <c r="H188" s="44"/>
    </row>
    <row r="189" s="2" customFormat="1" ht="16.8" customHeight="1">
      <c r="A189" s="38"/>
      <c r="B189" s="44"/>
      <c r="C189" s="303" t="s">
        <v>1</v>
      </c>
      <c r="D189" s="303" t="s">
        <v>571</v>
      </c>
      <c r="E189" s="17" t="s">
        <v>1</v>
      </c>
      <c r="F189" s="304">
        <v>180</v>
      </c>
      <c r="G189" s="38"/>
      <c r="H189" s="44"/>
    </row>
    <row r="190" s="2" customFormat="1" ht="16.8" customHeight="1">
      <c r="A190" s="38"/>
      <c r="B190" s="44"/>
      <c r="C190" s="303" t="s">
        <v>1</v>
      </c>
      <c r="D190" s="303" t="s">
        <v>572</v>
      </c>
      <c r="E190" s="17" t="s">
        <v>1</v>
      </c>
      <c r="F190" s="304">
        <v>128</v>
      </c>
      <c r="G190" s="38"/>
      <c r="H190" s="44"/>
    </row>
    <row r="191" s="2" customFormat="1" ht="16.8" customHeight="1">
      <c r="A191" s="38"/>
      <c r="B191" s="44"/>
      <c r="C191" s="303" t="s">
        <v>418</v>
      </c>
      <c r="D191" s="303" t="s">
        <v>322</v>
      </c>
      <c r="E191" s="17" t="s">
        <v>1</v>
      </c>
      <c r="F191" s="304">
        <v>308</v>
      </c>
      <c r="G191" s="38"/>
      <c r="H191" s="44"/>
    </row>
    <row r="192" s="2" customFormat="1" ht="16.8" customHeight="1">
      <c r="A192" s="38"/>
      <c r="B192" s="44"/>
      <c r="C192" s="305" t="s">
        <v>1428</v>
      </c>
      <c r="D192" s="38"/>
      <c r="E192" s="38"/>
      <c r="F192" s="38"/>
      <c r="G192" s="38"/>
      <c r="H192" s="44"/>
    </row>
    <row r="193" s="2" customFormat="1">
      <c r="A193" s="38"/>
      <c r="B193" s="44"/>
      <c r="C193" s="303" t="s">
        <v>568</v>
      </c>
      <c r="D193" s="303" t="s">
        <v>569</v>
      </c>
      <c r="E193" s="17" t="s">
        <v>333</v>
      </c>
      <c r="F193" s="304">
        <v>308</v>
      </c>
      <c r="G193" s="38"/>
      <c r="H193" s="44"/>
    </row>
    <row r="194" s="2" customFormat="1" ht="16.8" customHeight="1">
      <c r="A194" s="38"/>
      <c r="B194" s="44"/>
      <c r="C194" s="303" t="s">
        <v>278</v>
      </c>
      <c r="D194" s="303" t="s">
        <v>279</v>
      </c>
      <c r="E194" s="17" t="s">
        <v>261</v>
      </c>
      <c r="F194" s="304">
        <v>701.39700000000005</v>
      </c>
      <c r="G194" s="38"/>
      <c r="H194" s="44"/>
    </row>
    <row r="195" s="2" customFormat="1" ht="16.8" customHeight="1">
      <c r="A195" s="38"/>
      <c r="B195" s="44"/>
      <c r="C195" s="303" t="s">
        <v>574</v>
      </c>
      <c r="D195" s="303" t="s">
        <v>575</v>
      </c>
      <c r="E195" s="17" t="s">
        <v>275</v>
      </c>
      <c r="F195" s="304">
        <v>15.667</v>
      </c>
      <c r="G195" s="38"/>
      <c r="H195" s="44"/>
    </row>
    <row r="196" s="2" customFormat="1" ht="16.8" customHeight="1">
      <c r="A196" s="38"/>
      <c r="B196" s="44"/>
      <c r="C196" s="303" t="s">
        <v>537</v>
      </c>
      <c r="D196" s="303" t="s">
        <v>538</v>
      </c>
      <c r="E196" s="17" t="s">
        <v>261</v>
      </c>
      <c r="F196" s="304">
        <v>206.65100000000001</v>
      </c>
      <c r="G196" s="38"/>
      <c r="H196" s="44"/>
    </row>
    <row r="197" s="2" customFormat="1" ht="16.8" customHeight="1">
      <c r="A197" s="38"/>
      <c r="B197" s="44"/>
      <c r="C197" s="299" t="s">
        <v>420</v>
      </c>
      <c r="D197" s="300" t="s">
        <v>1</v>
      </c>
      <c r="E197" s="301" t="s">
        <v>1</v>
      </c>
      <c r="F197" s="302">
        <v>255.30000000000001</v>
      </c>
      <c r="G197" s="38"/>
      <c r="H197" s="44"/>
    </row>
    <row r="198" s="2" customFormat="1" ht="16.8" customHeight="1">
      <c r="A198" s="38"/>
      <c r="B198" s="44"/>
      <c r="C198" s="303" t="s">
        <v>1</v>
      </c>
      <c r="D198" s="303" t="s">
        <v>790</v>
      </c>
      <c r="E198" s="17" t="s">
        <v>1</v>
      </c>
      <c r="F198" s="304">
        <v>0</v>
      </c>
      <c r="G198" s="38"/>
      <c r="H198" s="44"/>
    </row>
    <row r="199" s="2" customFormat="1" ht="16.8" customHeight="1">
      <c r="A199" s="38"/>
      <c r="B199" s="44"/>
      <c r="C199" s="303" t="s">
        <v>1</v>
      </c>
      <c r="D199" s="303" t="s">
        <v>791</v>
      </c>
      <c r="E199" s="17" t="s">
        <v>1</v>
      </c>
      <c r="F199" s="304">
        <v>255.30000000000001</v>
      </c>
      <c r="G199" s="38"/>
      <c r="H199" s="44"/>
    </row>
    <row r="200" s="2" customFormat="1" ht="16.8" customHeight="1">
      <c r="A200" s="38"/>
      <c r="B200" s="44"/>
      <c r="C200" s="303" t="s">
        <v>420</v>
      </c>
      <c r="D200" s="303" t="s">
        <v>322</v>
      </c>
      <c r="E200" s="17" t="s">
        <v>1</v>
      </c>
      <c r="F200" s="304">
        <v>255.30000000000001</v>
      </c>
      <c r="G200" s="38"/>
      <c r="H200" s="44"/>
    </row>
    <row r="201" s="2" customFormat="1" ht="16.8" customHeight="1">
      <c r="A201" s="38"/>
      <c r="B201" s="44"/>
      <c r="C201" s="305" t="s">
        <v>1428</v>
      </c>
      <c r="D201" s="38"/>
      <c r="E201" s="38"/>
      <c r="F201" s="38"/>
      <c r="G201" s="38"/>
      <c r="H201" s="44"/>
    </row>
    <row r="202" s="2" customFormat="1" ht="16.8" customHeight="1">
      <c r="A202" s="38"/>
      <c r="B202" s="44"/>
      <c r="C202" s="303" t="s">
        <v>787</v>
      </c>
      <c r="D202" s="303" t="s">
        <v>788</v>
      </c>
      <c r="E202" s="17" t="s">
        <v>250</v>
      </c>
      <c r="F202" s="304">
        <v>255.30000000000001</v>
      </c>
      <c r="G202" s="38"/>
      <c r="H202" s="44"/>
    </row>
    <row r="203" s="2" customFormat="1" ht="16.8" customHeight="1">
      <c r="A203" s="38"/>
      <c r="B203" s="44"/>
      <c r="C203" s="303" t="s">
        <v>793</v>
      </c>
      <c r="D203" s="303" t="s">
        <v>794</v>
      </c>
      <c r="E203" s="17" t="s">
        <v>250</v>
      </c>
      <c r="F203" s="304">
        <v>255.30000000000001</v>
      </c>
      <c r="G203" s="38"/>
      <c r="H203" s="44"/>
    </row>
    <row r="204" s="2" customFormat="1">
      <c r="A204" s="38"/>
      <c r="B204" s="44"/>
      <c r="C204" s="303" t="s">
        <v>1136</v>
      </c>
      <c r="D204" s="303" t="s">
        <v>1137</v>
      </c>
      <c r="E204" s="17" t="s">
        <v>261</v>
      </c>
      <c r="F204" s="304">
        <v>26.219999999999999</v>
      </c>
      <c r="G204" s="38"/>
      <c r="H204" s="44"/>
    </row>
    <row r="205" s="2" customFormat="1" ht="16.8" customHeight="1">
      <c r="A205" s="38"/>
      <c r="B205" s="44"/>
      <c r="C205" s="299" t="s">
        <v>422</v>
      </c>
      <c r="D205" s="300" t="s">
        <v>423</v>
      </c>
      <c r="E205" s="301" t="s">
        <v>1</v>
      </c>
      <c r="F205" s="302">
        <v>10.808999999999999</v>
      </c>
      <c r="G205" s="38"/>
      <c r="H205" s="44"/>
    </row>
    <row r="206" s="2" customFormat="1" ht="16.8" customHeight="1">
      <c r="A206" s="38"/>
      <c r="B206" s="44"/>
      <c r="C206" s="303" t="s">
        <v>422</v>
      </c>
      <c r="D206" s="303" t="s">
        <v>541</v>
      </c>
      <c r="E206" s="17" t="s">
        <v>1</v>
      </c>
      <c r="F206" s="304">
        <v>10.808999999999999</v>
      </c>
      <c r="G206" s="38"/>
      <c r="H206" s="44"/>
    </row>
    <row r="207" s="2" customFormat="1" ht="16.8" customHeight="1">
      <c r="A207" s="38"/>
      <c r="B207" s="44"/>
      <c r="C207" s="305" t="s">
        <v>1428</v>
      </c>
      <c r="D207" s="38"/>
      <c r="E207" s="38"/>
      <c r="F207" s="38"/>
      <c r="G207" s="38"/>
      <c r="H207" s="44"/>
    </row>
    <row r="208" s="2" customFormat="1" ht="16.8" customHeight="1">
      <c r="A208" s="38"/>
      <c r="B208" s="44"/>
      <c r="C208" s="303" t="s">
        <v>537</v>
      </c>
      <c r="D208" s="303" t="s">
        <v>538</v>
      </c>
      <c r="E208" s="17" t="s">
        <v>261</v>
      </c>
      <c r="F208" s="304">
        <v>206.65100000000001</v>
      </c>
      <c r="G208" s="38"/>
      <c r="H208" s="44"/>
    </row>
    <row r="209" s="2" customFormat="1" ht="16.8" customHeight="1">
      <c r="A209" s="38"/>
      <c r="B209" s="44"/>
      <c r="C209" s="303" t="s">
        <v>581</v>
      </c>
      <c r="D209" s="303" t="s">
        <v>582</v>
      </c>
      <c r="E209" s="17" t="s">
        <v>333</v>
      </c>
      <c r="F209" s="304">
        <v>10.808999999999999</v>
      </c>
      <c r="G209" s="38"/>
      <c r="H209" s="44"/>
    </row>
    <row r="210" s="2" customFormat="1" ht="16.8" customHeight="1">
      <c r="A210" s="38"/>
      <c r="B210" s="44"/>
      <c r="C210" s="299" t="s">
        <v>425</v>
      </c>
      <c r="D210" s="300" t="s">
        <v>1</v>
      </c>
      <c r="E210" s="301" t="s">
        <v>1</v>
      </c>
      <c r="F210" s="302">
        <v>55.719999999999999</v>
      </c>
      <c r="G210" s="38"/>
      <c r="H210" s="44"/>
    </row>
    <row r="211" s="2" customFormat="1" ht="16.8" customHeight="1">
      <c r="A211" s="38"/>
      <c r="B211" s="44"/>
      <c r="C211" s="303" t="s">
        <v>1</v>
      </c>
      <c r="D211" s="303" t="s">
        <v>693</v>
      </c>
      <c r="E211" s="17" t="s">
        <v>1</v>
      </c>
      <c r="F211" s="304">
        <v>0</v>
      </c>
      <c r="G211" s="38"/>
      <c r="H211" s="44"/>
    </row>
    <row r="212" s="2" customFormat="1" ht="16.8" customHeight="1">
      <c r="A212" s="38"/>
      <c r="B212" s="44"/>
      <c r="C212" s="303" t="s">
        <v>1</v>
      </c>
      <c r="D212" s="303" t="s">
        <v>694</v>
      </c>
      <c r="E212" s="17" t="s">
        <v>1</v>
      </c>
      <c r="F212" s="304">
        <v>55.719999999999999</v>
      </c>
      <c r="G212" s="38"/>
      <c r="H212" s="44"/>
    </row>
    <row r="213" s="2" customFormat="1" ht="16.8" customHeight="1">
      <c r="A213" s="38"/>
      <c r="B213" s="44"/>
      <c r="C213" s="303" t="s">
        <v>425</v>
      </c>
      <c r="D213" s="303" t="s">
        <v>322</v>
      </c>
      <c r="E213" s="17" t="s">
        <v>1</v>
      </c>
      <c r="F213" s="304">
        <v>55.719999999999999</v>
      </c>
      <c r="G213" s="38"/>
      <c r="H213" s="44"/>
    </row>
    <row r="214" s="2" customFormat="1" ht="16.8" customHeight="1">
      <c r="A214" s="38"/>
      <c r="B214" s="44"/>
      <c r="C214" s="305" t="s">
        <v>1428</v>
      </c>
      <c r="D214" s="38"/>
      <c r="E214" s="38"/>
      <c r="F214" s="38"/>
      <c r="G214" s="38"/>
      <c r="H214" s="44"/>
    </row>
    <row r="215" s="2" customFormat="1" ht="16.8" customHeight="1">
      <c r="A215" s="38"/>
      <c r="B215" s="44"/>
      <c r="C215" s="303" t="s">
        <v>690</v>
      </c>
      <c r="D215" s="303" t="s">
        <v>691</v>
      </c>
      <c r="E215" s="17" t="s">
        <v>261</v>
      </c>
      <c r="F215" s="304">
        <v>55.719999999999999</v>
      </c>
      <c r="G215" s="38"/>
      <c r="H215" s="44"/>
    </row>
    <row r="216" s="2" customFormat="1" ht="16.8" customHeight="1">
      <c r="A216" s="38"/>
      <c r="B216" s="44"/>
      <c r="C216" s="303" t="s">
        <v>755</v>
      </c>
      <c r="D216" s="303" t="s">
        <v>756</v>
      </c>
      <c r="E216" s="17" t="s">
        <v>275</v>
      </c>
      <c r="F216" s="304">
        <v>12.257999999999999</v>
      </c>
      <c r="G216" s="38"/>
      <c r="H216" s="44"/>
    </row>
    <row r="217" s="2" customFormat="1" ht="16.8" customHeight="1">
      <c r="A217" s="38"/>
      <c r="B217" s="44"/>
      <c r="C217" s="299" t="s">
        <v>427</v>
      </c>
      <c r="D217" s="300" t="s">
        <v>1</v>
      </c>
      <c r="E217" s="301" t="s">
        <v>1</v>
      </c>
      <c r="F217" s="302">
        <v>0.68999999999999995</v>
      </c>
      <c r="G217" s="38"/>
      <c r="H217" s="44"/>
    </row>
    <row r="218" s="2" customFormat="1" ht="16.8" customHeight="1">
      <c r="A218" s="38"/>
      <c r="B218" s="44"/>
      <c r="C218" s="303" t="s">
        <v>1</v>
      </c>
      <c r="D218" s="303" t="s">
        <v>637</v>
      </c>
      <c r="E218" s="17" t="s">
        <v>1</v>
      </c>
      <c r="F218" s="304">
        <v>0</v>
      </c>
      <c r="G218" s="38"/>
      <c r="H218" s="44"/>
    </row>
    <row r="219" s="2" customFormat="1" ht="16.8" customHeight="1">
      <c r="A219" s="38"/>
      <c r="B219" s="44"/>
      <c r="C219" s="303" t="s">
        <v>1</v>
      </c>
      <c r="D219" s="303" t="s">
        <v>638</v>
      </c>
      <c r="E219" s="17" t="s">
        <v>1</v>
      </c>
      <c r="F219" s="304">
        <v>0.68999999999999995</v>
      </c>
      <c r="G219" s="38"/>
      <c r="H219" s="44"/>
    </row>
    <row r="220" s="2" customFormat="1" ht="16.8" customHeight="1">
      <c r="A220" s="38"/>
      <c r="B220" s="44"/>
      <c r="C220" s="303" t="s">
        <v>427</v>
      </c>
      <c r="D220" s="303" t="s">
        <v>322</v>
      </c>
      <c r="E220" s="17" t="s">
        <v>1</v>
      </c>
      <c r="F220" s="304">
        <v>0.68999999999999995</v>
      </c>
      <c r="G220" s="38"/>
      <c r="H220" s="44"/>
    </row>
    <row r="221" s="2" customFormat="1" ht="16.8" customHeight="1">
      <c r="A221" s="38"/>
      <c r="B221" s="44"/>
      <c r="C221" s="305" t="s">
        <v>1428</v>
      </c>
      <c r="D221" s="38"/>
      <c r="E221" s="38"/>
      <c r="F221" s="38"/>
      <c r="G221" s="38"/>
      <c r="H221" s="44"/>
    </row>
    <row r="222" s="2" customFormat="1" ht="16.8" customHeight="1">
      <c r="A222" s="38"/>
      <c r="B222" s="44"/>
      <c r="C222" s="303" t="s">
        <v>634</v>
      </c>
      <c r="D222" s="303" t="s">
        <v>635</v>
      </c>
      <c r="E222" s="17" t="s">
        <v>261</v>
      </c>
      <c r="F222" s="304">
        <v>0.68999999999999995</v>
      </c>
      <c r="G222" s="38"/>
      <c r="H222" s="44"/>
    </row>
    <row r="223" s="2" customFormat="1" ht="16.8" customHeight="1">
      <c r="A223" s="38"/>
      <c r="B223" s="44"/>
      <c r="C223" s="303" t="s">
        <v>640</v>
      </c>
      <c r="D223" s="303" t="s">
        <v>641</v>
      </c>
      <c r="E223" s="17" t="s">
        <v>261</v>
      </c>
      <c r="F223" s="304">
        <v>0.68999999999999995</v>
      </c>
      <c r="G223" s="38"/>
      <c r="H223" s="44"/>
    </row>
    <row r="224" s="2" customFormat="1" ht="16.8" customHeight="1">
      <c r="A224" s="38"/>
      <c r="B224" s="44"/>
      <c r="C224" s="303" t="s">
        <v>653</v>
      </c>
      <c r="D224" s="303" t="s">
        <v>654</v>
      </c>
      <c r="E224" s="17" t="s">
        <v>275</v>
      </c>
      <c r="F224" s="304">
        <v>0.104</v>
      </c>
      <c r="G224" s="38"/>
      <c r="H224" s="44"/>
    </row>
    <row r="225" s="2" customFormat="1" ht="16.8" customHeight="1">
      <c r="A225" s="38"/>
      <c r="B225" s="44"/>
      <c r="C225" s="299" t="s">
        <v>429</v>
      </c>
      <c r="D225" s="300" t="s">
        <v>1</v>
      </c>
      <c r="E225" s="301" t="s">
        <v>1</v>
      </c>
      <c r="F225" s="302">
        <v>3.2400000000000002</v>
      </c>
      <c r="G225" s="38"/>
      <c r="H225" s="44"/>
    </row>
    <row r="226" s="2" customFormat="1" ht="16.8" customHeight="1">
      <c r="A226" s="38"/>
      <c r="B226" s="44"/>
      <c r="C226" s="303" t="s">
        <v>1</v>
      </c>
      <c r="D226" s="303" t="s">
        <v>826</v>
      </c>
      <c r="E226" s="17" t="s">
        <v>1</v>
      </c>
      <c r="F226" s="304">
        <v>0</v>
      </c>
      <c r="G226" s="38"/>
      <c r="H226" s="44"/>
    </row>
    <row r="227" s="2" customFormat="1" ht="16.8" customHeight="1">
      <c r="A227" s="38"/>
      <c r="B227" s="44"/>
      <c r="C227" s="303" t="s">
        <v>1</v>
      </c>
      <c r="D227" s="303" t="s">
        <v>827</v>
      </c>
      <c r="E227" s="17" t="s">
        <v>1</v>
      </c>
      <c r="F227" s="304">
        <v>3.2400000000000002</v>
      </c>
      <c r="G227" s="38"/>
      <c r="H227" s="44"/>
    </row>
    <row r="228" s="2" customFormat="1" ht="16.8" customHeight="1">
      <c r="A228" s="38"/>
      <c r="B228" s="44"/>
      <c r="C228" s="303" t="s">
        <v>429</v>
      </c>
      <c r="D228" s="303" t="s">
        <v>322</v>
      </c>
      <c r="E228" s="17" t="s">
        <v>1</v>
      </c>
      <c r="F228" s="304">
        <v>3.2400000000000002</v>
      </c>
      <c r="G228" s="38"/>
      <c r="H228" s="44"/>
    </row>
    <row r="229" s="2" customFormat="1" ht="16.8" customHeight="1">
      <c r="A229" s="38"/>
      <c r="B229" s="44"/>
      <c r="C229" s="305" t="s">
        <v>1428</v>
      </c>
      <c r="D229" s="38"/>
      <c r="E229" s="38"/>
      <c r="F229" s="38"/>
      <c r="G229" s="38"/>
      <c r="H229" s="44"/>
    </row>
    <row r="230" s="2" customFormat="1" ht="16.8" customHeight="1">
      <c r="A230" s="38"/>
      <c r="B230" s="44"/>
      <c r="C230" s="303" t="s">
        <v>823</v>
      </c>
      <c r="D230" s="303" t="s">
        <v>824</v>
      </c>
      <c r="E230" s="17" t="s">
        <v>261</v>
      </c>
      <c r="F230" s="304">
        <v>3.2400000000000002</v>
      </c>
      <c r="G230" s="38"/>
      <c r="H230" s="44"/>
    </row>
    <row r="231" s="2" customFormat="1" ht="16.8" customHeight="1">
      <c r="A231" s="38"/>
      <c r="B231" s="44"/>
      <c r="C231" s="303" t="s">
        <v>829</v>
      </c>
      <c r="D231" s="303" t="s">
        <v>830</v>
      </c>
      <c r="E231" s="17" t="s">
        <v>275</v>
      </c>
      <c r="F231" s="304">
        <v>0.24299999999999999</v>
      </c>
      <c r="G231" s="38"/>
      <c r="H231" s="44"/>
    </row>
    <row r="232" s="2" customFormat="1" ht="16.8" customHeight="1">
      <c r="A232" s="38"/>
      <c r="B232" s="44"/>
      <c r="C232" s="299" t="s">
        <v>431</v>
      </c>
      <c r="D232" s="300" t="s">
        <v>1</v>
      </c>
      <c r="E232" s="301" t="s">
        <v>1</v>
      </c>
      <c r="F232" s="302">
        <v>701.39700000000005</v>
      </c>
      <c r="G232" s="38"/>
      <c r="H232" s="44"/>
    </row>
    <row r="233" s="2" customFormat="1" ht="16.8" customHeight="1">
      <c r="A233" s="38"/>
      <c r="B233" s="44"/>
      <c r="C233" s="303" t="s">
        <v>1</v>
      </c>
      <c r="D233" s="303" t="s">
        <v>528</v>
      </c>
      <c r="E233" s="17" t="s">
        <v>1</v>
      </c>
      <c r="F233" s="304">
        <v>0</v>
      </c>
      <c r="G233" s="38"/>
      <c r="H233" s="44"/>
    </row>
    <row r="234" s="2" customFormat="1" ht="16.8" customHeight="1">
      <c r="A234" s="38"/>
      <c r="B234" s="44"/>
      <c r="C234" s="303" t="s">
        <v>1</v>
      </c>
      <c r="D234" s="303" t="s">
        <v>439</v>
      </c>
      <c r="E234" s="17" t="s">
        <v>1</v>
      </c>
      <c r="F234" s="304">
        <v>472.173</v>
      </c>
      <c r="G234" s="38"/>
      <c r="H234" s="44"/>
    </row>
    <row r="235" s="2" customFormat="1" ht="16.8" customHeight="1">
      <c r="A235" s="38"/>
      <c r="B235" s="44"/>
      <c r="C235" s="303" t="s">
        <v>1</v>
      </c>
      <c r="D235" s="303" t="s">
        <v>529</v>
      </c>
      <c r="E235" s="17" t="s">
        <v>1</v>
      </c>
      <c r="F235" s="304">
        <v>0</v>
      </c>
      <c r="G235" s="38"/>
      <c r="H235" s="44"/>
    </row>
    <row r="236" s="2" customFormat="1" ht="16.8" customHeight="1">
      <c r="A236" s="38"/>
      <c r="B236" s="44"/>
      <c r="C236" s="303" t="s">
        <v>1</v>
      </c>
      <c r="D236" s="303" t="s">
        <v>530</v>
      </c>
      <c r="E236" s="17" t="s">
        <v>1</v>
      </c>
      <c r="F236" s="304">
        <v>229.22399999999999</v>
      </c>
      <c r="G236" s="38"/>
      <c r="H236" s="44"/>
    </row>
    <row r="237" s="2" customFormat="1" ht="16.8" customHeight="1">
      <c r="A237" s="38"/>
      <c r="B237" s="44"/>
      <c r="C237" s="303" t="s">
        <v>431</v>
      </c>
      <c r="D237" s="303" t="s">
        <v>322</v>
      </c>
      <c r="E237" s="17" t="s">
        <v>1</v>
      </c>
      <c r="F237" s="304">
        <v>701.39700000000005</v>
      </c>
      <c r="G237" s="38"/>
      <c r="H237" s="44"/>
    </row>
    <row r="238" s="2" customFormat="1" ht="16.8" customHeight="1">
      <c r="A238" s="38"/>
      <c r="B238" s="44"/>
      <c r="C238" s="305" t="s">
        <v>1428</v>
      </c>
      <c r="D238" s="38"/>
      <c r="E238" s="38"/>
      <c r="F238" s="38"/>
      <c r="G238" s="38"/>
      <c r="H238" s="44"/>
    </row>
    <row r="239" s="2" customFormat="1" ht="16.8" customHeight="1">
      <c r="A239" s="38"/>
      <c r="B239" s="44"/>
      <c r="C239" s="303" t="s">
        <v>278</v>
      </c>
      <c r="D239" s="303" t="s">
        <v>279</v>
      </c>
      <c r="E239" s="17" t="s">
        <v>261</v>
      </c>
      <c r="F239" s="304">
        <v>701.39700000000005</v>
      </c>
      <c r="G239" s="38"/>
      <c r="H239" s="44"/>
    </row>
    <row r="240" s="2" customFormat="1" ht="16.8" customHeight="1">
      <c r="A240" s="38"/>
      <c r="B240" s="44"/>
      <c r="C240" s="303" t="s">
        <v>273</v>
      </c>
      <c r="D240" s="303" t="s">
        <v>274</v>
      </c>
      <c r="E240" s="17" t="s">
        <v>275</v>
      </c>
      <c r="F240" s="304">
        <v>1122.2349999999999</v>
      </c>
      <c r="G240" s="38"/>
      <c r="H240" s="44"/>
    </row>
    <row r="241" s="2" customFormat="1" ht="16.8" customHeight="1">
      <c r="A241" s="38"/>
      <c r="B241" s="44"/>
      <c r="C241" s="299" t="s">
        <v>433</v>
      </c>
      <c r="D241" s="300" t="s">
        <v>434</v>
      </c>
      <c r="E241" s="301" t="s">
        <v>1</v>
      </c>
      <c r="F241" s="302">
        <v>77.400000000000006</v>
      </c>
      <c r="G241" s="38"/>
      <c r="H241" s="44"/>
    </row>
    <row r="242" s="2" customFormat="1" ht="16.8" customHeight="1">
      <c r="A242" s="38"/>
      <c r="B242" s="44"/>
      <c r="C242" s="303" t="s">
        <v>1</v>
      </c>
      <c r="D242" s="303" t="s">
        <v>1022</v>
      </c>
      <c r="E242" s="17" t="s">
        <v>1</v>
      </c>
      <c r="F242" s="304">
        <v>0</v>
      </c>
      <c r="G242" s="38"/>
      <c r="H242" s="44"/>
    </row>
    <row r="243" s="2" customFormat="1" ht="16.8" customHeight="1">
      <c r="A243" s="38"/>
      <c r="B243" s="44"/>
      <c r="C243" s="303" t="s">
        <v>1</v>
      </c>
      <c r="D243" s="303" t="s">
        <v>1023</v>
      </c>
      <c r="E243" s="17" t="s">
        <v>1</v>
      </c>
      <c r="F243" s="304">
        <v>77.400000000000006</v>
      </c>
      <c r="G243" s="38"/>
      <c r="H243" s="44"/>
    </row>
    <row r="244" s="2" customFormat="1" ht="16.8" customHeight="1">
      <c r="A244" s="38"/>
      <c r="B244" s="44"/>
      <c r="C244" s="303" t="s">
        <v>433</v>
      </c>
      <c r="D244" s="303" t="s">
        <v>322</v>
      </c>
      <c r="E244" s="17" t="s">
        <v>1</v>
      </c>
      <c r="F244" s="304">
        <v>77.400000000000006</v>
      </c>
      <c r="G244" s="38"/>
      <c r="H244" s="44"/>
    </row>
    <row r="245" s="2" customFormat="1" ht="16.8" customHeight="1">
      <c r="A245" s="38"/>
      <c r="B245" s="44"/>
      <c r="C245" s="305" t="s">
        <v>1428</v>
      </c>
      <c r="D245" s="38"/>
      <c r="E245" s="38"/>
      <c r="F245" s="38"/>
      <c r="G245" s="38"/>
      <c r="H245" s="44"/>
    </row>
    <row r="246" s="2" customFormat="1" ht="16.8" customHeight="1">
      <c r="A246" s="38"/>
      <c r="B246" s="44"/>
      <c r="C246" s="303" t="s">
        <v>1019</v>
      </c>
      <c r="D246" s="303" t="s">
        <v>1020</v>
      </c>
      <c r="E246" s="17" t="s">
        <v>261</v>
      </c>
      <c r="F246" s="304">
        <v>77.400000000000006</v>
      </c>
      <c r="G246" s="38"/>
      <c r="H246" s="44"/>
    </row>
    <row r="247" s="2" customFormat="1" ht="16.8" customHeight="1">
      <c r="A247" s="38"/>
      <c r="B247" s="44"/>
      <c r="C247" s="303" t="s">
        <v>1025</v>
      </c>
      <c r="D247" s="303" t="s">
        <v>1026</v>
      </c>
      <c r="E247" s="17" t="s">
        <v>261</v>
      </c>
      <c r="F247" s="304">
        <v>77.400000000000006</v>
      </c>
      <c r="G247" s="38"/>
      <c r="H247" s="44"/>
    </row>
    <row r="248" s="2" customFormat="1" ht="16.8" customHeight="1">
      <c r="A248" s="38"/>
      <c r="B248" s="44"/>
      <c r="C248" s="299" t="s">
        <v>436</v>
      </c>
      <c r="D248" s="300" t="s">
        <v>437</v>
      </c>
      <c r="E248" s="301" t="s">
        <v>1</v>
      </c>
      <c r="F248" s="302">
        <v>135.523</v>
      </c>
      <c r="G248" s="38"/>
      <c r="H248" s="44"/>
    </row>
    <row r="249" s="2" customFormat="1" ht="16.8" customHeight="1">
      <c r="A249" s="38"/>
      <c r="B249" s="44"/>
      <c r="C249" s="303" t="s">
        <v>436</v>
      </c>
      <c r="D249" s="303" t="s">
        <v>497</v>
      </c>
      <c r="E249" s="17" t="s">
        <v>1</v>
      </c>
      <c r="F249" s="304">
        <v>135.523</v>
      </c>
      <c r="G249" s="38"/>
      <c r="H249" s="44"/>
    </row>
    <row r="250" s="2" customFormat="1" ht="16.8" customHeight="1">
      <c r="A250" s="38"/>
      <c r="B250" s="44"/>
      <c r="C250" s="305" t="s">
        <v>1428</v>
      </c>
      <c r="D250" s="38"/>
      <c r="E250" s="38"/>
      <c r="F250" s="38"/>
      <c r="G250" s="38"/>
      <c r="H250" s="44"/>
    </row>
    <row r="251" s="2" customFormat="1" ht="16.8" customHeight="1">
      <c r="A251" s="38"/>
      <c r="B251" s="44"/>
      <c r="C251" s="303" t="s">
        <v>494</v>
      </c>
      <c r="D251" s="303" t="s">
        <v>495</v>
      </c>
      <c r="E251" s="17" t="s">
        <v>261</v>
      </c>
      <c r="F251" s="304">
        <v>472.173</v>
      </c>
      <c r="G251" s="38"/>
      <c r="H251" s="44"/>
    </row>
    <row r="252" s="2" customFormat="1" ht="16.8" customHeight="1">
      <c r="A252" s="38"/>
      <c r="B252" s="44"/>
      <c r="C252" s="303" t="s">
        <v>517</v>
      </c>
      <c r="D252" s="303" t="s">
        <v>518</v>
      </c>
      <c r="E252" s="17" t="s">
        <v>261</v>
      </c>
      <c r="F252" s="304">
        <v>309.07299999999998</v>
      </c>
      <c r="G252" s="38"/>
      <c r="H252" s="44"/>
    </row>
    <row r="253" s="2" customFormat="1" ht="16.8" customHeight="1">
      <c r="A253" s="38"/>
      <c r="B253" s="44"/>
      <c r="C253" s="299" t="s">
        <v>439</v>
      </c>
      <c r="D253" s="300" t="s">
        <v>1</v>
      </c>
      <c r="E253" s="301" t="s">
        <v>1</v>
      </c>
      <c r="F253" s="302">
        <v>472.173</v>
      </c>
      <c r="G253" s="38"/>
      <c r="H253" s="44"/>
    </row>
    <row r="254" s="2" customFormat="1" ht="16.8" customHeight="1">
      <c r="A254" s="38"/>
      <c r="B254" s="44"/>
      <c r="C254" s="303" t="s">
        <v>436</v>
      </c>
      <c r="D254" s="303" t="s">
        <v>497</v>
      </c>
      <c r="E254" s="17" t="s">
        <v>1</v>
      </c>
      <c r="F254" s="304">
        <v>135.523</v>
      </c>
      <c r="G254" s="38"/>
      <c r="H254" s="44"/>
    </row>
    <row r="255" s="2" customFormat="1" ht="16.8" customHeight="1">
      <c r="A255" s="38"/>
      <c r="B255" s="44"/>
      <c r="C255" s="303" t="s">
        <v>1</v>
      </c>
      <c r="D255" s="303" t="s">
        <v>498</v>
      </c>
      <c r="E255" s="17" t="s">
        <v>1</v>
      </c>
      <c r="F255" s="304">
        <v>199.38200000000001</v>
      </c>
      <c r="G255" s="38"/>
      <c r="H255" s="44"/>
    </row>
    <row r="256" s="2" customFormat="1" ht="16.8" customHeight="1">
      <c r="A256" s="38"/>
      <c r="B256" s="44"/>
      <c r="C256" s="303" t="s">
        <v>1</v>
      </c>
      <c r="D256" s="303" t="s">
        <v>499</v>
      </c>
      <c r="E256" s="17" t="s">
        <v>1</v>
      </c>
      <c r="F256" s="304">
        <v>137.268</v>
      </c>
      <c r="G256" s="38"/>
      <c r="H256" s="44"/>
    </row>
    <row r="257" s="2" customFormat="1" ht="16.8" customHeight="1">
      <c r="A257" s="38"/>
      <c r="B257" s="44"/>
      <c r="C257" s="303" t="s">
        <v>439</v>
      </c>
      <c r="D257" s="303" t="s">
        <v>322</v>
      </c>
      <c r="E257" s="17" t="s">
        <v>1</v>
      </c>
      <c r="F257" s="304">
        <v>472.173</v>
      </c>
      <c r="G257" s="38"/>
      <c r="H257" s="44"/>
    </row>
    <row r="258" s="2" customFormat="1" ht="16.8" customHeight="1">
      <c r="A258" s="38"/>
      <c r="B258" s="44"/>
      <c r="C258" s="305" t="s">
        <v>1428</v>
      </c>
      <c r="D258" s="38"/>
      <c r="E258" s="38"/>
      <c r="F258" s="38"/>
      <c r="G258" s="38"/>
      <c r="H258" s="44"/>
    </row>
    <row r="259" s="2" customFormat="1" ht="16.8" customHeight="1">
      <c r="A259" s="38"/>
      <c r="B259" s="44"/>
      <c r="C259" s="303" t="s">
        <v>494</v>
      </c>
      <c r="D259" s="303" t="s">
        <v>495</v>
      </c>
      <c r="E259" s="17" t="s">
        <v>261</v>
      </c>
      <c r="F259" s="304">
        <v>472.173</v>
      </c>
      <c r="G259" s="38"/>
      <c r="H259" s="44"/>
    </row>
    <row r="260" s="2" customFormat="1">
      <c r="A260" s="38"/>
      <c r="B260" s="44"/>
      <c r="C260" s="303" t="s">
        <v>265</v>
      </c>
      <c r="D260" s="303" t="s">
        <v>266</v>
      </c>
      <c r="E260" s="17" t="s">
        <v>261</v>
      </c>
      <c r="F260" s="304">
        <v>472.173</v>
      </c>
      <c r="G260" s="38"/>
      <c r="H260" s="44"/>
    </row>
    <row r="261" s="2" customFormat="1">
      <c r="A261" s="38"/>
      <c r="B261" s="44"/>
      <c r="C261" s="303" t="s">
        <v>269</v>
      </c>
      <c r="D261" s="303" t="s">
        <v>270</v>
      </c>
      <c r="E261" s="17" t="s">
        <v>261</v>
      </c>
      <c r="F261" s="304">
        <v>944.346</v>
      </c>
      <c r="G261" s="38"/>
      <c r="H261" s="44"/>
    </row>
    <row r="262" s="2" customFormat="1" ht="16.8" customHeight="1">
      <c r="A262" s="38"/>
      <c r="B262" s="44"/>
      <c r="C262" s="303" t="s">
        <v>278</v>
      </c>
      <c r="D262" s="303" t="s">
        <v>279</v>
      </c>
      <c r="E262" s="17" t="s">
        <v>261</v>
      </c>
      <c r="F262" s="304">
        <v>701.39700000000005</v>
      </c>
      <c r="G262" s="38"/>
      <c r="H262" s="44"/>
    </row>
    <row r="263" s="2" customFormat="1" ht="16.8" customHeight="1">
      <c r="A263" s="38"/>
      <c r="B263" s="44"/>
      <c r="C263" s="299" t="s">
        <v>516</v>
      </c>
      <c r="D263" s="300" t="s">
        <v>1430</v>
      </c>
      <c r="E263" s="301" t="s">
        <v>1</v>
      </c>
      <c r="F263" s="302">
        <v>45.151000000000003</v>
      </c>
      <c r="G263" s="38"/>
      <c r="H263" s="44"/>
    </row>
    <row r="264" s="2" customFormat="1" ht="16.8" customHeight="1">
      <c r="A264" s="38"/>
      <c r="B264" s="44"/>
      <c r="C264" s="303" t="s">
        <v>1</v>
      </c>
      <c r="D264" s="303" t="s">
        <v>513</v>
      </c>
      <c r="E264" s="17" t="s">
        <v>1</v>
      </c>
      <c r="F264" s="304">
        <v>0</v>
      </c>
      <c r="G264" s="38"/>
      <c r="H264" s="44"/>
    </row>
    <row r="265" s="2" customFormat="1" ht="16.8" customHeight="1">
      <c r="A265" s="38"/>
      <c r="B265" s="44"/>
      <c r="C265" s="303" t="s">
        <v>1</v>
      </c>
      <c r="D265" s="303" t="s">
        <v>514</v>
      </c>
      <c r="E265" s="17" t="s">
        <v>1</v>
      </c>
      <c r="F265" s="304">
        <v>24.265999999999998</v>
      </c>
      <c r="G265" s="38"/>
      <c r="H265" s="44"/>
    </row>
    <row r="266" s="2" customFormat="1" ht="16.8" customHeight="1">
      <c r="A266" s="38"/>
      <c r="B266" s="44"/>
      <c r="C266" s="303" t="s">
        <v>1</v>
      </c>
      <c r="D266" s="303" t="s">
        <v>515</v>
      </c>
      <c r="E266" s="17" t="s">
        <v>1</v>
      </c>
      <c r="F266" s="304">
        <v>20.885000000000002</v>
      </c>
      <c r="G266" s="38"/>
      <c r="H266" s="44"/>
    </row>
    <row r="267" s="2" customFormat="1" ht="16.8" customHeight="1">
      <c r="A267" s="38"/>
      <c r="B267" s="44"/>
      <c r="C267" s="303" t="s">
        <v>516</v>
      </c>
      <c r="D267" s="303" t="s">
        <v>322</v>
      </c>
      <c r="E267" s="17" t="s">
        <v>1</v>
      </c>
      <c r="F267" s="304">
        <v>45.151000000000003</v>
      </c>
      <c r="G267" s="38"/>
      <c r="H267" s="44"/>
    </row>
    <row r="268" s="2" customFormat="1" ht="16.8" customHeight="1">
      <c r="A268" s="38"/>
      <c r="B268" s="44"/>
      <c r="C268" s="299" t="s">
        <v>524</v>
      </c>
      <c r="D268" s="300" t="s">
        <v>1431</v>
      </c>
      <c r="E268" s="301" t="s">
        <v>1</v>
      </c>
      <c r="F268" s="302">
        <v>309.07299999999998</v>
      </c>
      <c r="G268" s="38"/>
      <c r="H268" s="44"/>
    </row>
    <row r="269" s="2" customFormat="1">
      <c r="A269" s="38"/>
      <c r="B269" s="44"/>
      <c r="C269" s="303" t="s">
        <v>1</v>
      </c>
      <c r="D269" s="303" t="s">
        <v>520</v>
      </c>
      <c r="E269" s="17" t="s">
        <v>1</v>
      </c>
      <c r="F269" s="304">
        <v>0</v>
      </c>
      <c r="G269" s="38"/>
      <c r="H269" s="44"/>
    </row>
    <row r="270" s="2" customFormat="1" ht="16.8" customHeight="1">
      <c r="A270" s="38"/>
      <c r="B270" s="44"/>
      <c r="C270" s="303" t="s">
        <v>1</v>
      </c>
      <c r="D270" s="303" t="s">
        <v>521</v>
      </c>
      <c r="E270" s="17" t="s">
        <v>1</v>
      </c>
      <c r="F270" s="304">
        <v>86.149000000000001</v>
      </c>
      <c r="G270" s="38"/>
      <c r="H270" s="44"/>
    </row>
    <row r="271" s="2" customFormat="1" ht="16.8" customHeight="1">
      <c r="A271" s="38"/>
      <c r="B271" s="44"/>
      <c r="C271" s="303" t="s">
        <v>1</v>
      </c>
      <c r="D271" s="303" t="s">
        <v>522</v>
      </c>
      <c r="E271" s="17" t="s">
        <v>1</v>
      </c>
      <c r="F271" s="304">
        <v>132.49100000000001</v>
      </c>
      <c r="G271" s="38"/>
      <c r="H271" s="44"/>
    </row>
    <row r="272" s="2" customFormat="1" ht="16.8" customHeight="1">
      <c r="A272" s="38"/>
      <c r="B272" s="44"/>
      <c r="C272" s="303" t="s">
        <v>1</v>
      </c>
      <c r="D272" s="303" t="s">
        <v>523</v>
      </c>
      <c r="E272" s="17" t="s">
        <v>1</v>
      </c>
      <c r="F272" s="304">
        <v>90.433000000000007</v>
      </c>
      <c r="G272" s="38"/>
      <c r="H272" s="44"/>
    </row>
    <row r="273" s="2" customFormat="1" ht="16.8" customHeight="1">
      <c r="A273" s="38"/>
      <c r="B273" s="44"/>
      <c r="C273" s="303" t="s">
        <v>524</v>
      </c>
      <c r="D273" s="303" t="s">
        <v>322</v>
      </c>
      <c r="E273" s="17" t="s">
        <v>1</v>
      </c>
      <c r="F273" s="304">
        <v>309.07299999999998</v>
      </c>
      <c r="G273" s="38"/>
      <c r="H273" s="44"/>
    </row>
    <row r="274" s="2" customFormat="1" ht="16.8" customHeight="1">
      <c r="A274" s="38"/>
      <c r="B274" s="44"/>
      <c r="C274" s="299" t="s">
        <v>664</v>
      </c>
      <c r="D274" s="300" t="s">
        <v>1432</v>
      </c>
      <c r="E274" s="301" t="s">
        <v>1</v>
      </c>
      <c r="F274" s="302">
        <v>2.7229999999999999</v>
      </c>
      <c r="G274" s="38"/>
      <c r="H274" s="44"/>
    </row>
    <row r="275" s="2" customFormat="1" ht="16.8" customHeight="1">
      <c r="A275" s="38"/>
      <c r="B275" s="44"/>
      <c r="C275" s="303" t="s">
        <v>1</v>
      </c>
      <c r="D275" s="303" t="s">
        <v>662</v>
      </c>
      <c r="E275" s="17" t="s">
        <v>1</v>
      </c>
      <c r="F275" s="304">
        <v>0</v>
      </c>
      <c r="G275" s="38"/>
      <c r="H275" s="44"/>
    </row>
    <row r="276" s="2" customFormat="1" ht="16.8" customHeight="1">
      <c r="A276" s="38"/>
      <c r="B276" s="44"/>
      <c r="C276" s="303" t="s">
        <v>1</v>
      </c>
      <c r="D276" s="303" t="s">
        <v>663</v>
      </c>
      <c r="E276" s="17" t="s">
        <v>1</v>
      </c>
      <c r="F276" s="304">
        <v>2.7229999999999999</v>
      </c>
      <c r="G276" s="38"/>
      <c r="H276" s="44"/>
    </row>
    <row r="277" s="2" customFormat="1" ht="16.8" customHeight="1">
      <c r="A277" s="38"/>
      <c r="B277" s="44"/>
      <c r="C277" s="303" t="s">
        <v>664</v>
      </c>
      <c r="D277" s="303" t="s">
        <v>322</v>
      </c>
      <c r="E277" s="17" t="s">
        <v>1</v>
      </c>
      <c r="F277" s="304">
        <v>2.7229999999999999</v>
      </c>
      <c r="G277" s="38"/>
      <c r="H277" s="44"/>
    </row>
    <row r="278" s="2" customFormat="1" ht="16.8" customHeight="1">
      <c r="A278" s="38"/>
      <c r="B278" s="44"/>
      <c r="C278" s="299" t="s">
        <v>441</v>
      </c>
      <c r="D278" s="300" t="s">
        <v>442</v>
      </c>
      <c r="E278" s="301" t="s">
        <v>1</v>
      </c>
      <c r="F278" s="302">
        <v>6.9779999999999998</v>
      </c>
      <c r="G278" s="38"/>
      <c r="H278" s="44"/>
    </row>
    <row r="279" s="2" customFormat="1" ht="16.8" customHeight="1">
      <c r="A279" s="38"/>
      <c r="B279" s="44"/>
      <c r="C279" s="303" t="s">
        <v>1</v>
      </c>
      <c r="D279" s="303" t="s">
        <v>676</v>
      </c>
      <c r="E279" s="17" t="s">
        <v>1</v>
      </c>
      <c r="F279" s="304">
        <v>0</v>
      </c>
      <c r="G279" s="38"/>
      <c r="H279" s="44"/>
    </row>
    <row r="280" s="2" customFormat="1" ht="16.8" customHeight="1">
      <c r="A280" s="38"/>
      <c r="B280" s="44"/>
      <c r="C280" s="303" t="s">
        <v>1</v>
      </c>
      <c r="D280" s="303" t="s">
        <v>677</v>
      </c>
      <c r="E280" s="17" t="s">
        <v>1</v>
      </c>
      <c r="F280" s="304">
        <v>3.4020000000000001</v>
      </c>
      <c r="G280" s="38"/>
      <c r="H280" s="44"/>
    </row>
    <row r="281" s="2" customFormat="1" ht="16.8" customHeight="1">
      <c r="A281" s="38"/>
      <c r="B281" s="44"/>
      <c r="C281" s="303" t="s">
        <v>1</v>
      </c>
      <c r="D281" s="303" t="s">
        <v>678</v>
      </c>
      <c r="E281" s="17" t="s">
        <v>1</v>
      </c>
      <c r="F281" s="304">
        <v>3.5760000000000001</v>
      </c>
      <c r="G281" s="38"/>
      <c r="H281" s="44"/>
    </row>
    <row r="282" s="2" customFormat="1" ht="16.8" customHeight="1">
      <c r="A282" s="38"/>
      <c r="B282" s="44"/>
      <c r="C282" s="303" t="s">
        <v>441</v>
      </c>
      <c r="D282" s="303" t="s">
        <v>322</v>
      </c>
      <c r="E282" s="17" t="s">
        <v>1</v>
      </c>
      <c r="F282" s="304">
        <v>6.9779999999999998</v>
      </c>
      <c r="G282" s="38"/>
      <c r="H282" s="44"/>
    </row>
    <row r="283" s="2" customFormat="1" ht="16.8" customHeight="1">
      <c r="A283" s="38"/>
      <c r="B283" s="44"/>
      <c r="C283" s="305" t="s">
        <v>1428</v>
      </c>
      <c r="D283" s="38"/>
      <c r="E283" s="38"/>
      <c r="F283" s="38"/>
      <c r="G283" s="38"/>
      <c r="H283" s="44"/>
    </row>
    <row r="284" s="2" customFormat="1" ht="16.8" customHeight="1">
      <c r="A284" s="38"/>
      <c r="B284" s="44"/>
      <c r="C284" s="303" t="s">
        <v>673</v>
      </c>
      <c r="D284" s="303" t="s">
        <v>674</v>
      </c>
      <c r="E284" s="17" t="s">
        <v>261</v>
      </c>
      <c r="F284" s="304">
        <v>6.9779999999999998</v>
      </c>
      <c r="G284" s="38"/>
      <c r="H284" s="44"/>
    </row>
    <row r="285" s="2" customFormat="1" ht="16.8" customHeight="1">
      <c r="A285" s="38"/>
      <c r="B285" s="44"/>
      <c r="C285" s="303" t="s">
        <v>680</v>
      </c>
      <c r="D285" s="303" t="s">
        <v>681</v>
      </c>
      <c r="E285" s="17" t="s">
        <v>261</v>
      </c>
      <c r="F285" s="304">
        <v>6.9779999999999998</v>
      </c>
      <c r="G285" s="38"/>
      <c r="H285" s="44"/>
    </row>
    <row r="286" s="2" customFormat="1" ht="16.8" customHeight="1">
      <c r="A286" s="38"/>
      <c r="B286" s="44"/>
      <c r="C286" s="303" t="s">
        <v>748</v>
      </c>
      <c r="D286" s="303" t="s">
        <v>749</v>
      </c>
      <c r="E286" s="17" t="s">
        <v>275</v>
      </c>
      <c r="F286" s="304">
        <v>10.012000000000001</v>
      </c>
      <c r="G286" s="38"/>
      <c r="H286" s="44"/>
    </row>
    <row r="287" s="2" customFormat="1" ht="26.4" customHeight="1">
      <c r="A287" s="38"/>
      <c r="B287" s="44"/>
      <c r="C287" s="298" t="s">
        <v>96</v>
      </c>
      <c r="D287" s="298" t="s">
        <v>97</v>
      </c>
      <c r="E287" s="38"/>
      <c r="F287" s="38"/>
      <c r="G287" s="38"/>
      <c r="H287" s="44"/>
    </row>
    <row r="288" s="2" customFormat="1" ht="16.8" customHeight="1">
      <c r="A288" s="38"/>
      <c r="B288" s="44"/>
      <c r="C288" s="299" t="s">
        <v>1318</v>
      </c>
      <c r="D288" s="300" t="s">
        <v>1</v>
      </c>
      <c r="E288" s="301" t="s">
        <v>1</v>
      </c>
      <c r="F288" s="302">
        <v>140.5</v>
      </c>
      <c r="G288" s="38"/>
      <c r="H288" s="44"/>
    </row>
    <row r="289" s="2" customFormat="1" ht="16.8" customHeight="1">
      <c r="A289" s="38"/>
      <c r="B289" s="44"/>
      <c r="C289" s="303" t="s">
        <v>1318</v>
      </c>
      <c r="D289" s="303" t="s">
        <v>1368</v>
      </c>
      <c r="E289" s="17" t="s">
        <v>1</v>
      </c>
      <c r="F289" s="304">
        <v>140.5</v>
      </c>
      <c r="G289" s="38"/>
      <c r="H289" s="44"/>
    </row>
    <row r="290" s="2" customFormat="1" ht="16.8" customHeight="1">
      <c r="A290" s="38"/>
      <c r="B290" s="44"/>
      <c r="C290" s="305" t="s">
        <v>1428</v>
      </c>
      <c r="D290" s="38"/>
      <c r="E290" s="38"/>
      <c r="F290" s="38"/>
      <c r="G290" s="38"/>
      <c r="H290" s="44"/>
    </row>
    <row r="291" s="2" customFormat="1">
      <c r="A291" s="38"/>
      <c r="B291" s="44"/>
      <c r="C291" s="303" t="s">
        <v>1365</v>
      </c>
      <c r="D291" s="303" t="s">
        <v>1366</v>
      </c>
      <c r="E291" s="17" t="s">
        <v>261</v>
      </c>
      <c r="F291" s="304">
        <v>140.5</v>
      </c>
      <c r="G291" s="38"/>
      <c r="H291" s="44"/>
    </row>
    <row r="292" s="2" customFormat="1" ht="16.8" customHeight="1">
      <c r="A292" s="38"/>
      <c r="B292" s="44"/>
      <c r="C292" s="303" t="s">
        <v>1369</v>
      </c>
      <c r="D292" s="303" t="s">
        <v>1370</v>
      </c>
      <c r="E292" s="17" t="s">
        <v>275</v>
      </c>
      <c r="F292" s="304">
        <v>252.90000000000001</v>
      </c>
      <c r="G292" s="38"/>
      <c r="H292" s="44"/>
    </row>
    <row r="293" s="2" customFormat="1" ht="16.8" customHeight="1">
      <c r="A293" s="38"/>
      <c r="B293" s="44"/>
      <c r="C293" s="299" t="s">
        <v>1320</v>
      </c>
      <c r="D293" s="300" t="s">
        <v>1</v>
      </c>
      <c r="E293" s="301" t="s">
        <v>1</v>
      </c>
      <c r="F293" s="302">
        <v>437.60000000000002</v>
      </c>
      <c r="G293" s="38"/>
      <c r="H293" s="44"/>
    </row>
    <row r="294" s="2" customFormat="1" ht="16.8" customHeight="1">
      <c r="A294" s="38"/>
      <c r="B294" s="44"/>
      <c r="C294" s="303" t="s">
        <v>1320</v>
      </c>
      <c r="D294" s="303" t="s">
        <v>1345</v>
      </c>
      <c r="E294" s="17" t="s">
        <v>1</v>
      </c>
      <c r="F294" s="304">
        <v>437.60000000000002</v>
      </c>
      <c r="G294" s="38"/>
      <c r="H294" s="44"/>
    </row>
    <row r="295" s="2" customFormat="1" ht="16.8" customHeight="1">
      <c r="A295" s="38"/>
      <c r="B295" s="44"/>
      <c r="C295" s="305" t="s">
        <v>1428</v>
      </c>
      <c r="D295" s="38"/>
      <c r="E295" s="38"/>
      <c r="F295" s="38"/>
      <c r="G295" s="38"/>
      <c r="H295" s="44"/>
    </row>
    <row r="296" s="2" customFormat="1" ht="16.8" customHeight="1">
      <c r="A296" s="38"/>
      <c r="B296" s="44"/>
      <c r="C296" s="303" t="s">
        <v>1341</v>
      </c>
      <c r="D296" s="303" t="s">
        <v>1342</v>
      </c>
      <c r="E296" s="17" t="s">
        <v>250</v>
      </c>
      <c r="F296" s="304">
        <v>437.60000000000002</v>
      </c>
      <c r="G296" s="38"/>
      <c r="H296" s="44"/>
    </row>
    <row r="297" s="2" customFormat="1">
      <c r="A297" s="38"/>
      <c r="B297" s="44"/>
      <c r="C297" s="303" t="s">
        <v>265</v>
      </c>
      <c r="D297" s="303" t="s">
        <v>266</v>
      </c>
      <c r="E297" s="17" t="s">
        <v>261</v>
      </c>
      <c r="F297" s="304">
        <v>157.804</v>
      </c>
      <c r="G297" s="38"/>
      <c r="H297" s="44"/>
    </row>
    <row r="298" s="2" customFormat="1" ht="16.8" customHeight="1">
      <c r="A298" s="38"/>
      <c r="B298" s="44"/>
      <c r="C298" s="303" t="s">
        <v>273</v>
      </c>
      <c r="D298" s="303" t="s">
        <v>274</v>
      </c>
      <c r="E298" s="17" t="s">
        <v>275</v>
      </c>
      <c r="F298" s="304">
        <v>288.35500000000002</v>
      </c>
      <c r="G298" s="38"/>
      <c r="H298" s="44"/>
    </row>
    <row r="299" s="2" customFormat="1" ht="16.8" customHeight="1">
      <c r="A299" s="38"/>
      <c r="B299" s="44"/>
      <c r="C299" s="299" t="s">
        <v>227</v>
      </c>
      <c r="D299" s="300" t="s">
        <v>1</v>
      </c>
      <c r="E299" s="301" t="s">
        <v>1</v>
      </c>
      <c r="F299" s="302">
        <v>87.620000000000005</v>
      </c>
      <c r="G299" s="38"/>
      <c r="H299" s="44"/>
    </row>
    <row r="300" s="2" customFormat="1" ht="16.8" customHeight="1">
      <c r="A300" s="38"/>
      <c r="B300" s="44"/>
      <c r="C300" s="303" t="s">
        <v>227</v>
      </c>
      <c r="D300" s="303" t="s">
        <v>1322</v>
      </c>
      <c r="E300" s="17" t="s">
        <v>1</v>
      </c>
      <c r="F300" s="304">
        <v>87.620000000000005</v>
      </c>
      <c r="G300" s="38"/>
      <c r="H300" s="44"/>
    </row>
    <row r="301" s="2" customFormat="1" ht="16.8" customHeight="1">
      <c r="A301" s="38"/>
      <c r="B301" s="44"/>
      <c r="C301" s="305" t="s">
        <v>1428</v>
      </c>
      <c r="D301" s="38"/>
      <c r="E301" s="38"/>
      <c r="F301" s="38"/>
      <c r="G301" s="38"/>
      <c r="H301" s="44"/>
    </row>
    <row r="302" s="2" customFormat="1" ht="16.8" customHeight="1">
      <c r="A302" s="38"/>
      <c r="B302" s="44"/>
      <c r="C302" s="303" t="s">
        <v>248</v>
      </c>
      <c r="D302" s="303" t="s">
        <v>249</v>
      </c>
      <c r="E302" s="17" t="s">
        <v>250</v>
      </c>
      <c r="F302" s="304">
        <v>87.620000000000005</v>
      </c>
      <c r="G302" s="38"/>
      <c r="H302" s="44"/>
    </row>
    <row r="303" s="2" customFormat="1">
      <c r="A303" s="38"/>
      <c r="B303" s="44"/>
      <c r="C303" s="303" t="s">
        <v>265</v>
      </c>
      <c r="D303" s="303" t="s">
        <v>266</v>
      </c>
      <c r="E303" s="17" t="s">
        <v>261</v>
      </c>
      <c r="F303" s="304">
        <v>157.804</v>
      </c>
      <c r="G303" s="38"/>
      <c r="H303" s="44"/>
    </row>
    <row r="304" s="2" customFormat="1" ht="16.8" customHeight="1">
      <c r="A304" s="38"/>
      <c r="B304" s="44"/>
      <c r="C304" s="303" t="s">
        <v>273</v>
      </c>
      <c r="D304" s="303" t="s">
        <v>274</v>
      </c>
      <c r="E304" s="17" t="s">
        <v>275</v>
      </c>
      <c r="F304" s="304">
        <v>288.35500000000002</v>
      </c>
      <c r="G304" s="38"/>
      <c r="H304" s="44"/>
    </row>
    <row r="305" s="2" customFormat="1" ht="16.8" customHeight="1">
      <c r="A305" s="38"/>
      <c r="B305" s="44"/>
      <c r="C305" s="299" t="s">
        <v>1323</v>
      </c>
      <c r="D305" s="300" t="s">
        <v>1</v>
      </c>
      <c r="E305" s="301" t="s">
        <v>1</v>
      </c>
      <c r="F305" s="302">
        <v>177</v>
      </c>
      <c r="G305" s="38"/>
      <c r="H305" s="44"/>
    </row>
    <row r="306" s="2" customFormat="1" ht="16.8" customHeight="1">
      <c r="A306" s="38"/>
      <c r="B306" s="44"/>
      <c r="C306" s="303" t="s">
        <v>1323</v>
      </c>
      <c r="D306" s="303" t="s">
        <v>1376</v>
      </c>
      <c r="E306" s="17" t="s">
        <v>1</v>
      </c>
      <c r="F306" s="304">
        <v>177</v>
      </c>
      <c r="G306" s="38"/>
      <c r="H306" s="44"/>
    </row>
    <row r="307" s="2" customFormat="1" ht="16.8" customHeight="1">
      <c r="A307" s="38"/>
      <c r="B307" s="44"/>
      <c r="C307" s="305" t="s">
        <v>1428</v>
      </c>
      <c r="D307" s="38"/>
      <c r="E307" s="38"/>
      <c r="F307" s="38"/>
      <c r="G307" s="38"/>
      <c r="H307" s="44"/>
    </row>
    <row r="308" s="2" customFormat="1" ht="16.8" customHeight="1">
      <c r="A308" s="38"/>
      <c r="B308" s="44"/>
      <c r="C308" s="303" t="s">
        <v>1373</v>
      </c>
      <c r="D308" s="303" t="s">
        <v>1374</v>
      </c>
      <c r="E308" s="17" t="s">
        <v>261</v>
      </c>
      <c r="F308" s="304">
        <v>177</v>
      </c>
      <c r="G308" s="38"/>
      <c r="H308" s="44"/>
    </row>
    <row r="309" s="2" customFormat="1" ht="16.8" customHeight="1">
      <c r="A309" s="38"/>
      <c r="B309" s="44"/>
      <c r="C309" s="303" t="s">
        <v>1377</v>
      </c>
      <c r="D309" s="303" t="s">
        <v>1378</v>
      </c>
      <c r="E309" s="17" t="s">
        <v>275</v>
      </c>
      <c r="F309" s="304">
        <v>318.60000000000002</v>
      </c>
      <c r="G309" s="38"/>
      <c r="H309" s="44"/>
    </row>
    <row r="310" s="2" customFormat="1" ht="16.8" customHeight="1">
      <c r="A310" s="38"/>
      <c r="B310" s="44"/>
      <c r="C310" s="299" t="s">
        <v>1325</v>
      </c>
      <c r="D310" s="300" t="s">
        <v>1</v>
      </c>
      <c r="E310" s="301" t="s">
        <v>1</v>
      </c>
      <c r="F310" s="302">
        <v>104.34</v>
      </c>
      <c r="G310" s="38"/>
      <c r="H310" s="44"/>
    </row>
    <row r="311" s="2" customFormat="1" ht="16.8" customHeight="1">
      <c r="A311" s="38"/>
      <c r="B311" s="44"/>
      <c r="C311" s="303" t="s">
        <v>1325</v>
      </c>
      <c r="D311" s="303" t="s">
        <v>1356</v>
      </c>
      <c r="E311" s="17" t="s">
        <v>1</v>
      </c>
      <c r="F311" s="304">
        <v>104.34</v>
      </c>
      <c r="G311" s="38"/>
      <c r="H311" s="44"/>
    </row>
    <row r="312" s="2" customFormat="1" ht="16.8" customHeight="1">
      <c r="A312" s="38"/>
      <c r="B312" s="44"/>
      <c r="C312" s="305" t="s">
        <v>1428</v>
      </c>
      <c r="D312" s="38"/>
      <c r="E312" s="38"/>
      <c r="F312" s="38"/>
      <c r="G312" s="38"/>
      <c r="H312" s="44"/>
    </row>
    <row r="313" s="2" customFormat="1">
      <c r="A313" s="38"/>
      <c r="B313" s="44"/>
      <c r="C313" s="303" t="s">
        <v>1353</v>
      </c>
      <c r="D313" s="303" t="s">
        <v>1354</v>
      </c>
      <c r="E313" s="17" t="s">
        <v>261</v>
      </c>
      <c r="F313" s="304">
        <v>161.59800000000001</v>
      </c>
      <c r="G313" s="38"/>
      <c r="H313" s="44"/>
    </row>
    <row r="314" s="2" customFormat="1">
      <c r="A314" s="38"/>
      <c r="B314" s="44"/>
      <c r="C314" s="303" t="s">
        <v>265</v>
      </c>
      <c r="D314" s="303" t="s">
        <v>266</v>
      </c>
      <c r="E314" s="17" t="s">
        <v>261</v>
      </c>
      <c r="F314" s="304">
        <v>157.804</v>
      </c>
      <c r="G314" s="38"/>
      <c r="H314" s="44"/>
    </row>
    <row r="315" s="2" customFormat="1" ht="16.8" customHeight="1">
      <c r="A315" s="38"/>
      <c r="B315" s="44"/>
      <c r="C315" s="303" t="s">
        <v>1361</v>
      </c>
      <c r="D315" s="303" t="s">
        <v>1362</v>
      </c>
      <c r="E315" s="17" t="s">
        <v>261</v>
      </c>
      <c r="F315" s="304">
        <v>104.34</v>
      </c>
      <c r="G315" s="38"/>
      <c r="H315" s="44"/>
    </row>
    <row r="316" s="2" customFormat="1" ht="16.8" customHeight="1">
      <c r="A316" s="38"/>
      <c r="B316" s="44"/>
      <c r="C316" s="303" t="s">
        <v>273</v>
      </c>
      <c r="D316" s="303" t="s">
        <v>274</v>
      </c>
      <c r="E316" s="17" t="s">
        <v>275</v>
      </c>
      <c r="F316" s="304">
        <v>288.35500000000002</v>
      </c>
      <c r="G316" s="38"/>
      <c r="H316" s="44"/>
    </row>
    <row r="317" s="2" customFormat="1" ht="16.8" customHeight="1">
      <c r="A317" s="38"/>
      <c r="B317" s="44"/>
      <c r="C317" s="303" t="s">
        <v>278</v>
      </c>
      <c r="D317" s="303" t="s">
        <v>279</v>
      </c>
      <c r="E317" s="17" t="s">
        <v>261</v>
      </c>
      <c r="F317" s="304">
        <v>262.14400000000001</v>
      </c>
      <c r="G317" s="38"/>
      <c r="H317" s="44"/>
    </row>
    <row r="318" s="2" customFormat="1" ht="16.8" customHeight="1">
      <c r="A318" s="38"/>
      <c r="B318" s="44"/>
      <c r="C318" s="299" t="s">
        <v>1327</v>
      </c>
      <c r="D318" s="300" t="s">
        <v>1</v>
      </c>
      <c r="E318" s="301" t="s">
        <v>1</v>
      </c>
      <c r="F318" s="302">
        <v>57.258000000000003</v>
      </c>
      <c r="G318" s="38"/>
      <c r="H318" s="44"/>
    </row>
    <row r="319" s="2" customFormat="1" ht="16.8" customHeight="1">
      <c r="A319" s="38"/>
      <c r="B319" s="44"/>
      <c r="C319" s="303" t="s">
        <v>1327</v>
      </c>
      <c r="D319" s="303" t="s">
        <v>1357</v>
      </c>
      <c r="E319" s="17" t="s">
        <v>1</v>
      </c>
      <c r="F319" s="304">
        <v>57.258000000000003</v>
      </c>
      <c r="G319" s="38"/>
      <c r="H319" s="44"/>
    </row>
    <row r="320" s="2" customFormat="1" ht="16.8" customHeight="1">
      <c r="A320" s="38"/>
      <c r="B320" s="44"/>
      <c r="C320" s="305" t="s">
        <v>1428</v>
      </c>
      <c r="D320" s="38"/>
      <c r="E320" s="38"/>
      <c r="F320" s="38"/>
      <c r="G320" s="38"/>
      <c r="H320" s="44"/>
    </row>
    <row r="321" s="2" customFormat="1">
      <c r="A321" s="38"/>
      <c r="B321" s="44"/>
      <c r="C321" s="303" t="s">
        <v>1353</v>
      </c>
      <c r="D321" s="303" t="s">
        <v>1354</v>
      </c>
      <c r="E321" s="17" t="s">
        <v>261</v>
      </c>
      <c r="F321" s="304">
        <v>161.59800000000001</v>
      </c>
      <c r="G321" s="38"/>
      <c r="H321" s="44"/>
    </row>
    <row r="322" s="2" customFormat="1">
      <c r="A322" s="38"/>
      <c r="B322" s="44"/>
      <c r="C322" s="303" t="s">
        <v>265</v>
      </c>
      <c r="D322" s="303" t="s">
        <v>266</v>
      </c>
      <c r="E322" s="17" t="s">
        <v>261</v>
      </c>
      <c r="F322" s="304">
        <v>157.804</v>
      </c>
      <c r="G322" s="38"/>
      <c r="H322" s="44"/>
    </row>
    <row r="323" s="2" customFormat="1" ht="16.8" customHeight="1">
      <c r="A323" s="38"/>
      <c r="B323" s="44"/>
      <c r="C323" s="303" t="s">
        <v>273</v>
      </c>
      <c r="D323" s="303" t="s">
        <v>274</v>
      </c>
      <c r="E323" s="17" t="s">
        <v>275</v>
      </c>
      <c r="F323" s="304">
        <v>288.35500000000002</v>
      </c>
      <c r="G323" s="38"/>
      <c r="H323" s="44"/>
    </row>
    <row r="324" s="2" customFormat="1" ht="16.8" customHeight="1">
      <c r="A324" s="38"/>
      <c r="B324" s="44"/>
      <c r="C324" s="299" t="s">
        <v>1329</v>
      </c>
      <c r="D324" s="300" t="s">
        <v>1</v>
      </c>
      <c r="E324" s="301" t="s">
        <v>1</v>
      </c>
      <c r="F324" s="302">
        <v>347.80000000000001</v>
      </c>
      <c r="G324" s="38"/>
      <c r="H324" s="44"/>
    </row>
    <row r="325" s="2" customFormat="1" ht="16.8" customHeight="1">
      <c r="A325" s="38"/>
      <c r="B325" s="44"/>
      <c r="C325" s="303" t="s">
        <v>1329</v>
      </c>
      <c r="D325" s="303" t="s">
        <v>1350</v>
      </c>
      <c r="E325" s="17" t="s">
        <v>1</v>
      </c>
      <c r="F325" s="304">
        <v>347.80000000000001</v>
      </c>
      <c r="G325" s="38"/>
      <c r="H325" s="44"/>
    </row>
    <row r="326" s="2" customFormat="1" ht="16.8" customHeight="1">
      <c r="A326" s="38"/>
      <c r="B326" s="44"/>
      <c r="C326" s="305" t="s">
        <v>1428</v>
      </c>
      <c r="D326" s="38"/>
      <c r="E326" s="38"/>
      <c r="F326" s="38"/>
      <c r="G326" s="38"/>
      <c r="H326" s="44"/>
    </row>
    <row r="327" s="2" customFormat="1" ht="16.8" customHeight="1">
      <c r="A327" s="38"/>
      <c r="B327" s="44"/>
      <c r="C327" s="303" t="s">
        <v>1346</v>
      </c>
      <c r="D327" s="303" t="s">
        <v>1347</v>
      </c>
      <c r="E327" s="17" t="s">
        <v>250</v>
      </c>
      <c r="F327" s="304">
        <v>347.80000000000001</v>
      </c>
      <c r="G327" s="38"/>
      <c r="H327" s="44"/>
    </row>
    <row r="328" s="2" customFormat="1">
      <c r="A328" s="38"/>
      <c r="B328" s="44"/>
      <c r="C328" s="303" t="s">
        <v>1353</v>
      </c>
      <c r="D328" s="303" t="s">
        <v>1354</v>
      </c>
      <c r="E328" s="17" t="s">
        <v>261</v>
      </c>
      <c r="F328" s="304">
        <v>161.59800000000001</v>
      </c>
      <c r="G328" s="38"/>
      <c r="H328" s="44"/>
    </row>
    <row r="329" s="2" customFormat="1" ht="16.8" customHeight="1">
      <c r="A329" s="38"/>
      <c r="B329" s="44"/>
      <c r="C329" s="299" t="s">
        <v>231</v>
      </c>
      <c r="D329" s="300" t="s">
        <v>1</v>
      </c>
      <c r="E329" s="301" t="s">
        <v>1</v>
      </c>
      <c r="F329" s="302">
        <v>157.804</v>
      </c>
      <c r="G329" s="38"/>
      <c r="H329" s="44"/>
    </row>
    <row r="330" s="2" customFormat="1" ht="16.8" customHeight="1">
      <c r="A330" s="38"/>
      <c r="B330" s="44"/>
      <c r="C330" s="303" t="s">
        <v>231</v>
      </c>
      <c r="D330" s="303" t="s">
        <v>1359</v>
      </c>
      <c r="E330" s="17" t="s">
        <v>1</v>
      </c>
      <c r="F330" s="304">
        <v>157.804</v>
      </c>
      <c r="G330" s="38"/>
      <c r="H330" s="44"/>
    </row>
    <row r="331" s="2" customFormat="1" ht="16.8" customHeight="1">
      <c r="A331" s="38"/>
      <c r="B331" s="44"/>
      <c r="C331" s="305" t="s">
        <v>1428</v>
      </c>
      <c r="D331" s="38"/>
      <c r="E331" s="38"/>
      <c r="F331" s="38"/>
      <c r="G331" s="38"/>
      <c r="H331" s="44"/>
    </row>
    <row r="332" s="2" customFormat="1">
      <c r="A332" s="38"/>
      <c r="B332" s="44"/>
      <c r="C332" s="303" t="s">
        <v>265</v>
      </c>
      <c r="D332" s="303" t="s">
        <v>266</v>
      </c>
      <c r="E332" s="17" t="s">
        <v>261</v>
      </c>
      <c r="F332" s="304">
        <v>157.804</v>
      </c>
      <c r="G332" s="38"/>
      <c r="H332" s="44"/>
    </row>
    <row r="333" s="2" customFormat="1">
      <c r="A333" s="38"/>
      <c r="B333" s="44"/>
      <c r="C333" s="303" t="s">
        <v>269</v>
      </c>
      <c r="D333" s="303" t="s">
        <v>270</v>
      </c>
      <c r="E333" s="17" t="s">
        <v>261</v>
      </c>
      <c r="F333" s="304">
        <v>315.608</v>
      </c>
      <c r="G333" s="38"/>
      <c r="H333" s="44"/>
    </row>
    <row r="334" s="2" customFormat="1" ht="16.8" customHeight="1">
      <c r="A334" s="38"/>
      <c r="B334" s="44"/>
      <c r="C334" s="303" t="s">
        <v>278</v>
      </c>
      <c r="D334" s="303" t="s">
        <v>279</v>
      </c>
      <c r="E334" s="17" t="s">
        <v>261</v>
      </c>
      <c r="F334" s="304">
        <v>262.14400000000001</v>
      </c>
      <c r="G334" s="38"/>
      <c r="H334" s="44"/>
    </row>
    <row r="335" s="2" customFormat="1" ht="16.8" customHeight="1">
      <c r="A335" s="38"/>
      <c r="B335" s="44"/>
      <c r="C335" s="299" t="s">
        <v>1333</v>
      </c>
      <c r="D335" s="300" t="s">
        <v>1</v>
      </c>
      <c r="E335" s="301" t="s">
        <v>1</v>
      </c>
      <c r="F335" s="302">
        <v>381.72000000000003</v>
      </c>
      <c r="G335" s="38"/>
      <c r="H335" s="44"/>
    </row>
    <row r="336" s="2" customFormat="1" ht="16.8" customHeight="1">
      <c r="A336" s="38"/>
      <c r="B336" s="44"/>
      <c r="C336" s="303" t="s">
        <v>1333</v>
      </c>
      <c r="D336" s="303" t="s">
        <v>1398</v>
      </c>
      <c r="E336" s="17" t="s">
        <v>1</v>
      </c>
      <c r="F336" s="304">
        <v>381.72000000000003</v>
      </c>
      <c r="G336" s="38"/>
      <c r="H336" s="44"/>
    </row>
    <row r="337" s="2" customFormat="1" ht="16.8" customHeight="1">
      <c r="A337" s="38"/>
      <c r="B337" s="44"/>
      <c r="C337" s="305" t="s">
        <v>1428</v>
      </c>
      <c r="D337" s="38"/>
      <c r="E337" s="38"/>
      <c r="F337" s="38"/>
      <c r="G337" s="38"/>
      <c r="H337" s="44"/>
    </row>
    <row r="338" s="2" customFormat="1" ht="16.8" customHeight="1">
      <c r="A338" s="38"/>
      <c r="B338" s="44"/>
      <c r="C338" s="303" t="s">
        <v>1395</v>
      </c>
      <c r="D338" s="303" t="s">
        <v>1396</v>
      </c>
      <c r="E338" s="17" t="s">
        <v>250</v>
      </c>
      <c r="F338" s="304">
        <v>381.72000000000003</v>
      </c>
      <c r="G338" s="38"/>
      <c r="H338" s="44"/>
    </row>
    <row r="339" s="2" customFormat="1">
      <c r="A339" s="38"/>
      <c r="B339" s="44"/>
      <c r="C339" s="303" t="s">
        <v>1353</v>
      </c>
      <c r="D339" s="303" t="s">
        <v>1354</v>
      </c>
      <c r="E339" s="17" t="s">
        <v>261</v>
      </c>
      <c r="F339" s="304">
        <v>161.59800000000001</v>
      </c>
      <c r="G339" s="38"/>
      <c r="H339" s="44"/>
    </row>
    <row r="340" s="2" customFormat="1" ht="16.8" customHeight="1">
      <c r="A340" s="38"/>
      <c r="B340" s="44"/>
      <c r="C340" s="303" t="s">
        <v>1399</v>
      </c>
      <c r="D340" s="303" t="s">
        <v>1400</v>
      </c>
      <c r="E340" s="17" t="s">
        <v>250</v>
      </c>
      <c r="F340" s="304">
        <v>381.72000000000003</v>
      </c>
      <c r="G340" s="38"/>
      <c r="H340" s="44"/>
    </row>
    <row r="341" s="2" customFormat="1" ht="16.8" customHeight="1">
      <c r="A341" s="38"/>
      <c r="B341" s="44"/>
      <c r="C341" s="303" t="s">
        <v>1402</v>
      </c>
      <c r="D341" s="303" t="s">
        <v>1403</v>
      </c>
      <c r="E341" s="17" t="s">
        <v>250</v>
      </c>
      <c r="F341" s="304">
        <v>381.72000000000003</v>
      </c>
      <c r="G341" s="38"/>
      <c r="H341" s="44"/>
    </row>
    <row r="342" s="2" customFormat="1" ht="16.8" customHeight="1">
      <c r="A342" s="38"/>
      <c r="B342" s="44"/>
      <c r="C342" s="303" t="s">
        <v>1405</v>
      </c>
      <c r="D342" s="303" t="s">
        <v>1406</v>
      </c>
      <c r="E342" s="17" t="s">
        <v>250</v>
      </c>
      <c r="F342" s="304">
        <v>381.72000000000003</v>
      </c>
      <c r="G342" s="38"/>
      <c r="H342" s="44"/>
    </row>
    <row r="343" s="2" customFormat="1" ht="16.8" customHeight="1">
      <c r="A343" s="38"/>
      <c r="B343" s="44"/>
      <c r="C343" s="303" t="s">
        <v>1408</v>
      </c>
      <c r="D343" s="303" t="s">
        <v>1409</v>
      </c>
      <c r="E343" s="17" t="s">
        <v>250</v>
      </c>
      <c r="F343" s="304">
        <v>381.72000000000003</v>
      </c>
      <c r="G343" s="38"/>
      <c r="H343" s="44"/>
    </row>
    <row r="344" s="2" customFormat="1" ht="16.8" customHeight="1">
      <c r="A344" s="38"/>
      <c r="B344" s="44"/>
      <c r="C344" s="303" t="s">
        <v>1411</v>
      </c>
      <c r="D344" s="303" t="s">
        <v>1412</v>
      </c>
      <c r="E344" s="17" t="s">
        <v>1001</v>
      </c>
      <c r="F344" s="304">
        <v>7.6340000000000003</v>
      </c>
      <c r="G344" s="38"/>
      <c r="H344" s="44"/>
    </row>
    <row r="345" s="2" customFormat="1" ht="16.8" customHeight="1">
      <c r="A345" s="38"/>
      <c r="B345" s="44"/>
      <c r="C345" s="299" t="s">
        <v>1335</v>
      </c>
      <c r="D345" s="300" t="s">
        <v>1</v>
      </c>
      <c r="E345" s="301" t="s">
        <v>1</v>
      </c>
      <c r="F345" s="302">
        <v>63.340000000000003</v>
      </c>
      <c r="G345" s="38"/>
      <c r="H345" s="44"/>
    </row>
    <row r="346" s="2" customFormat="1" ht="16.8" customHeight="1">
      <c r="A346" s="38"/>
      <c r="B346" s="44"/>
      <c r="C346" s="303" t="s">
        <v>1335</v>
      </c>
      <c r="D346" s="303" t="s">
        <v>1336</v>
      </c>
      <c r="E346" s="17" t="s">
        <v>1</v>
      </c>
      <c r="F346" s="304">
        <v>63.340000000000003</v>
      </c>
      <c r="G346" s="38"/>
      <c r="H346" s="44"/>
    </row>
    <row r="347" s="2" customFormat="1" ht="16.8" customHeight="1">
      <c r="A347" s="38"/>
      <c r="B347" s="44"/>
      <c r="C347" s="305" t="s">
        <v>1428</v>
      </c>
      <c r="D347" s="38"/>
      <c r="E347" s="38"/>
      <c r="F347" s="38"/>
      <c r="G347" s="38"/>
      <c r="H347" s="44"/>
    </row>
    <row r="348" s="2" customFormat="1" ht="16.8" customHeight="1">
      <c r="A348" s="38"/>
      <c r="B348" s="44"/>
      <c r="C348" s="303" t="s">
        <v>1387</v>
      </c>
      <c r="D348" s="303" t="s">
        <v>1388</v>
      </c>
      <c r="E348" s="17" t="s">
        <v>250</v>
      </c>
      <c r="F348" s="304">
        <v>63.340000000000003</v>
      </c>
      <c r="G348" s="38"/>
      <c r="H348" s="44"/>
    </row>
    <row r="349" s="2" customFormat="1" ht="16.8" customHeight="1">
      <c r="A349" s="38"/>
      <c r="B349" s="44"/>
      <c r="C349" s="303" t="s">
        <v>1395</v>
      </c>
      <c r="D349" s="303" t="s">
        <v>1396</v>
      </c>
      <c r="E349" s="17" t="s">
        <v>250</v>
      </c>
      <c r="F349" s="304">
        <v>381.72000000000003</v>
      </c>
      <c r="G349" s="38"/>
      <c r="H349" s="44"/>
    </row>
    <row r="350" s="2" customFormat="1" ht="16.8" customHeight="1">
      <c r="A350" s="38"/>
      <c r="B350" s="44"/>
      <c r="C350" s="299" t="s">
        <v>1337</v>
      </c>
      <c r="D350" s="300" t="s">
        <v>1</v>
      </c>
      <c r="E350" s="301" t="s">
        <v>1</v>
      </c>
      <c r="F350" s="302">
        <v>318.38</v>
      </c>
      <c r="G350" s="38"/>
      <c r="H350" s="44"/>
    </row>
    <row r="351" s="2" customFormat="1" ht="16.8" customHeight="1">
      <c r="A351" s="38"/>
      <c r="B351" s="44"/>
      <c r="C351" s="303" t="s">
        <v>1337</v>
      </c>
      <c r="D351" s="303" t="s">
        <v>1338</v>
      </c>
      <c r="E351" s="17" t="s">
        <v>1</v>
      </c>
      <c r="F351" s="304">
        <v>318.38</v>
      </c>
      <c r="G351" s="38"/>
      <c r="H351" s="44"/>
    </row>
    <row r="352" s="2" customFormat="1" ht="16.8" customHeight="1">
      <c r="A352" s="38"/>
      <c r="B352" s="44"/>
      <c r="C352" s="305" t="s">
        <v>1428</v>
      </c>
      <c r="D352" s="38"/>
      <c r="E352" s="38"/>
      <c r="F352" s="38"/>
      <c r="G352" s="38"/>
      <c r="H352" s="44"/>
    </row>
    <row r="353" s="2" customFormat="1" ht="16.8" customHeight="1">
      <c r="A353" s="38"/>
      <c r="B353" s="44"/>
      <c r="C353" s="303" t="s">
        <v>1391</v>
      </c>
      <c r="D353" s="303" t="s">
        <v>1392</v>
      </c>
      <c r="E353" s="17" t="s">
        <v>250</v>
      </c>
      <c r="F353" s="304">
        <v>318.38</v>
      </c>
      <c r="G353" s="38"/>
      <c r="H353" s="44"/>
    </row>
    <row r="354" s="2" customFormat="1" ht="16.8" customHeight="1">
      <c r="A354" s="38"/>
      <c r="B354" s="44"/>
      <c r="C354" s="303" t="s">
        <v>1395</v>
      </c>
      <c r="D354" s="303" t="s">
        <v>1396</v>
      </c>
      <c r="E354" s="17" t="s">
        <v>250</v>
      </c>
      <c r="F354" s="304">
        <v>381.72000000000003</v>
      </c>
      <c r="G354" s="38"/>
      <c r="H354" s="44"/>
    </row>
    <row r="355" s="2" customFormat="1" ht="16.8" customHeight="1">
      <c r="A355" s="38"/>
      <c r="B355" s="44"/>
      <c r="C355" s="299" t="s">
        <v>1433</v>
      </c>
      <c r="D355" s="300" t="s">
        <v>1</v>
      </c>
      <c r="E355" s="301" t="s">
        <v>1</v>
      </c>
      <c r="F355" s="302">
        <v>6514.1999999999998</v>
      </c>
      <c r="G355" s="38"/>
      <c r="H355" s="44"/>
    </row>
    <row r="356" s="2" customFormat="1" ht="16.8" customHeight="1">
      <c r="A356" s="38"/>
      <c r="B356" s="44"/>
      <c r="C356" s="299" t="s">
        <v>236</v>
      </c>
      <c r="D356" s="300" t="s">
        <v>1</v>
      </c>
      <c r="E356" s="301" t="s">
        <v>1</v>
      </c>
      <c r="F356" s="302">
        <v>58.200000000000003</v>
      </c>
      <c r="G356" s="38"/>
      <c r="H356" s="44"/>
    </row>
    <row r="357" s="2" customFormat="1" ht="16.8" customHeight="1">
      <c r="A357" s="38"/>
      <c r="B357" s="44"/>
      <c r="C357" s="303" t="s">
        <v>236</v>
      </c>
      <c r="D357" s="303" t="s">
        <v>1352</v>
      </c>
      <c r="E357" s="17" t="s">
        <v>1</v>
      </c>
      <c r="F357" s="304">
        <v>58.200000000000003</v>
      </c>
      <c r="G357" s="38"/>
      <c r="H357" s="44"/>
    </row>
    <row r="358" s="2" customFormat="1" ht="16.8" customHeight="1">
      <c r="A358" s="38"/>
      <c r="B358" s="44"/>
      <c r="C358" s="305" t="s">
        <v>1428</v>
      </c>
      <c r="D358" s="38"/>
      <c r="E358" s="38"/>
      <c r="F358" s="38"/>
      <c r="G358" s="38"/>
      <c r="H358" s="44"/>
    </row>
    <row r="359" s="2" customFormat="1">
      <c r="A359" s="38"/>
      <c r="B359" s="44"/>
      <c r="C359" s="303" t="s">
        <v>259</v>
      </c>
      <c r="D359" s="303" t="s">
        <v>260</v>
      </c>
      <c r="E359" s="17" t="s">
        <v>261</v>
      </c>
      <c r="F359" s="304">
        <v>58.200000000000003</v>
      </c>
      <c r="G359" s="38"/>
      <c r="H359" s="44"/>
    </row>
    <row r="360" s="2" customFormat="1">
      <c r="A360" s="38"/>
      <c r="B360" s="44"/>
      <c r="C360" s="303" t="s">
        <v>265</v>
      </c>
      <c r="D360" s="303" t="s">
        <v>266</v>
      </c>
      <c r="E360" s="17" t="s">
        <v>261</v>
      </c>
      <c r="F360" s="304">
        <v>157.804</v>
      </c>
      <c r="G360" s="38"/>
      <c r="H360" s="44"/>
    </row>
    <row r="361" s="2" customFormat="1" ht="16.8" customHeight="1">
      <c r="A361" s="38"/>
      <c r="B361" s="44"/>
      <c r="C361" s="303" t="s">
        <v>273</v>
      </c>
      <c r="D361" s="303" t="s">
        <v>274</v>
      </c>
      <c r="E361" s="17" t="s">
        <v>275</v>
      </c>
      <c r="F361" s="304">
        <v>288.35500000000002</v>
      </c>
      <c r="G361" s="38"/>
      <c r="H361" s="44"/>
    </row>
    <row r="362" s="2" customFormat="1" ht="7.44" customHeight="1">
      <c r="A362" s="38"/>
      <c r="B362" s="170"/>
      <c r="C362" s="171"/>
      <c r="D362" s="171"/>
      <c r="E362" s="171"/>
      <c r="F362" s="171"/>
      <c r="G362" s="171"/>
      <c r="H362" s="44"/>
    </row>
    <row r="363" s="2" customFormat="1">
      <c r="A363" s="38"/>
      <c r="B363" s="38"/>
      <c r="C363" s="38"/>
      <c r="D363" s="38"/>
      <c r="E363" s="38"/>
      <c r="F363" s="38"/>
      <c r="G363" s="38"/>
      <c r="H363" s="38"/>
    </row>
  </sheetData>
  <sheetProtection sheet="1" formatColumns="0" formatRows="0" objects="1" scenarios="1" spinCount="100000" saltValue="Yfa13l41WVO+hdB+0RjjIes9Np2n3VbHvMdFS1g3lK4TarYU7xV2TSy6XXJEsJUj9at/ZDbgDa7oG7LOQ/N7VQ==" hashValue="//BYoqOaaMwybvGtKXKR2vcRJrXgMoLVQ7qEedhQ8g1e582PhfbsSN5RX3IZs8KxO3f+yjHmZTo7y6c571AlW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Iva Kosubová</dc:creator>
  <cp:lastModifiedBy>Iva Kosubová</cp:lastModifiedBy>
  <dcterms:created xsi:type="dcterms:W3CDTF">2024-07-30T08:53:02Z</dcterms:created>
  <dcterms:modified xsi:type="dcterms:W3CDTF">2024-07-30T08:53:11Z</dcterms:modified>
</cp:coreProperties>
</file>